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60745\Downloads\"/>
    </mc:Choice>
  </mc:AlternateContent>
  <xr:revisionPtr revIDLastSave="0" documentId="13_ncr:1_{AB0588C0-ADC4-4E4B-A9A9-2F0E9C91281A}" xr6:coauthVersionLast="47" xr6:coauthVersionMax="47" xr10:uidLastSave="{00000000-0000-0000-0000-000000000000}"/>
  <bookViews>
    <workbookView xWindow="28680" yWindow="-90" windowWidth="29040" windowHeight="15720" tabRatio="500" xr2:uid="{00000000-000D-0000-FFFF-FFFF00000000}"/>
  </bookViews>
  <sheets>
    <sheet name="Cover" sheetId="1" r:id="rId1"/>
    <sheet name="Codes &amp; Standards" sheetId="2" r:id="rId2"/>
    <sheet name="Duty Classification" sheetId="3" r:id="rId3"/>
    <sheet name="Type I Rates" sheetId="4" r:id="rId4"/>
    <sheet name="Type II Rates" sheetId="5" r:id="rId5"/>
    <sheet name="Calculator" sheetId="6" r:id="rId6"/>
    <sheet name="MUA &amp; Duct Velocity" sheetId="7" r:id="rId7"/>
    <sheet name="Capture Velocity Method" sheetId="8" r:id="rId8"/>
    <sheet name="Notes &amp; Disclaimer" sheetId="9" r:id="rId9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8" l="1"/>
  <c r="C9" i="8" s="1"/>
  <c r="C14" i="7"/>
  <c r="C12" i="6"/>
  <c r="C13" i="6" s="1"/>
  <c r="C5" i="7" l="1"/>
  <c r="B16" i="6"/>
  <c r="C14" i="6"/>
  <c r="C11" i="7" l="1"/>
  <c r="C15" i="7" s="1"/>
  <c r="C17" i="7" s="1"/>
  <c r="C8" i="7"/>
  <c r="C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8" authorId="0" shapeId="0" xr:uid="{00000000-0006-0000-0500-000001000000}">
      <text>
        <r>
          <rPr>
            <sz val="10"/>
            <rFont val="Arial"/>
            <family val="2"/>
          </rPr>
          <t>Use the HEAVIEST duty appliance located under this hood section, per NFPA 96 rule. See 'Duty Classification' sheet.</t>
        </r>
      </text>
    </comment>
    <comment ref="C9" authorId="0" shapeId="0" xr:uid="{00000000-0006-0000-0500-000002000000}">
      <text>
        <r>
          <rPr>
            <sz val="10"/>
            <rFont val="Arial"/>
            <family val="2"/>
          </rPr>
          <t>Enter the actual hood length in feet, measured along the front of the hood.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6" authorId="0" shapeId="0" xr:uid="{00000000-0006-0000-0600-000001000000}">
      <text>
        <r>
          <rPr>
            <sz val="10"/>
            <rFont val="Arial"/>
            <family val="2"/>
          </rPr>
          <t>NFPA 96 typically requires 1500 fpm minimum in grease duct (some jurisdictions/duct types allow 500 fpm for listed grease duct systems). Confirm with the adopted code edition.</t>
        </r>
      </text>
    </comment>
  </commentList>
</comments>
</file>

<file path=xl/sharedStrings.xml><?xml version="1.0" encoding="utf-8"?>
<sst xmlns="http://schemas.openxmlformats.org/spreadsheetml/2006/main" count="175" uniqueCount="141">
  <si>
    <t>COMMERCIAL KITCHEN HOOD EXHAUST AIRFLOW CALCULATOR</t>
  </si>
  <si>
    <t>NFPA 96 / IMC Section 507 / ASHRAE Kitchen Ventilation — Exhaust, Makeup Air &amp; Duct Velocity Sizing Tool</t>
  </si>
  <si>
    <t>Prepared for: Mr. Khan — HVAC / MEP Business Development &amp; Technical Sales, Riyadh, Saudi Arabia</t>
  </si>
  <si>
    <t>Published by HVAC Simplified</t>
  </si>
  <si>
    <t>CONTENTS</t>
  </si>
  <si>
    <t>1.  Codes &amp; Standards Referenced</t>
  </si>
  <si>
    <t>Sheet: Codes &amp; Standards</t>
  </si>
  <si>
    <t>2.  Appliance Duty Classification Reference</t>
  </si>
  <si>
    <t>Sheet: Duty Classification</t>
  </si>
  <si>
    <t>3.  Type I Hood Exhaust Rate Table</t>
  </si>
  <si>
    <t>Sheet: Type I Rates</t>
  </si>
  <si>
    <t>4.  Type II Hood Exhaust Rate Table</t>
  </si>
  <si>
    <t>Sheet: Type II Rates</t>
  </si>
  <si>
    <t>5.  Exhaust Airflow Calculator (main tool)</t>
  </si>
  <si>
    <t>Sheet: Calculator</t>
  </si>
  <si>
    <t>6.  Makeup Air &amp; Grease Duct Velocity Check</t>
  </si>
  <si>
    <t>Sheet: MUA &amp; Duct Velocity</t>
  </si>
  <si>
    <t>7.  Overhang / Capture-Velocity Method (custom hoods)</t>
  </si>
  <si>
    <t>Sheet: Capture Velocity Method</t>
  </si>
  <si>
    <t>8.  Notes, Assumptions &amp; Disclaimer</t>
  </si>
  <si>
    <t>Sheet: Notes &amp; Disclaimer</t>
  </si>
  <si>
    <t>⚠ Engineering reference tool. Always verify exhaust rates against the specific code edition and AHJ amendments adopted for the project jurisdiction — see the Notes &amp; Disclaimer sheet.</t>
  </si>
  <si>
    <t>CODES &amp; STANDARDS REFERENCED IN THIS WORKBOOK</t>
  </si>
  <si>
    <t>Code / Standard</t>
  </si>
  <si>
    <t>Full Title</t>
  </si>
  <si>
    <t>What It Governs (used in this workbook)</t>
  </si>
  <si>
    <t>Typical Edition Referenced</t>
  </si>
  <si>
    <t>NFPA 96</t>
  </si>
  <si>
    <t>Standard for Ventilation Control and Fire Protection of Commercial Cooking Operations</t>
  </si>
  <si>
    <t>Primary source for hood type/duty exhaust rate tables, duct velocity, fire suppression triggers, clearances</t>
  </si>
  <si>
    <t>2021 Edition</t>
  </si>
  <si>
    <t>IMC (International Mechanical Code) §507</t>
  </si>
  <si>
    <t>International Mechanical Code — Commercial Kitchen Hoods</t>
  </si>
  <si>
    <t>Adopts/mirrors NFPA 96 exhaust rate tables (Table 507.2.1 / 507.2.2.1); Type I vs Type II hood requirements</t>
  </si>
  <si>
    <t>ASHRAE Handbook — HVAC Applications, Ch. Kitchen Ventilation</t>
  </si>
  <si>
    <t>ASHRAE Applications Handbook, Commercial Kitchen Ventilation chapter</t>
  </si>
  <si>
    <t>Engineering basis for capture-velocity / overhang method, thermal plume behavior, makeup air design</t>
  </si>
  <si>
    <t>Current Edition</t>
  </si>
  <si>
    <t>UL 710</t>
  </si>
  <si>
    <t>Standard for Safety — Exhaust Hoods for Commercial Cooking Equipment</t>
  </si>
  <si>
    <t>Listing/testing standard hoods must comply with; basis for reduced-flow proprietary hood ratings</t>
  </si>
  <si>
    <t>UL 710B</t>
  </si>
  <si>
    <t>Standard for Recirculating Systems</t>
  </si>
  <si>
    <t>Referenced for grease-effluent test exception for certain electric appliances</t>
  </si>
  <si>
    <t>UL 300</t>
  </si>
  <si>
    <t>Standard for Fire Testing of Fire Extinguishing Systems for Protection of Restaurant Cooking Areas</t>
  </si>
  <si>
    <t>Wet chemical fire suppression system requirement triggered by Type I hood appliances</t>
  </si>
  <si>
    <t>Local Fire/Energy Code Amendments (AHJ-specific)</t>
  </si>
  <si>
    <t>e.g., Saudi Building Code (SBC), local Civil Defense fire code, Title 24 (CA), state mechanical codes</t>
  </si>
  <si>
    <t>May adjust exhaust rate tables, DCKV requirements, or add local approval steps — always confirm with local AHJ</t>
  </si>
  <si>
    <t>Per project</t>
  </si>
  <si>
    <t>APPLIANCE DUTY CLASSIFICATION (per NFPA 96 / IMC Table 507.2.1)</t>
  </si>
  <si>
    <t>Duty Classification</t>
  </si>
  <si>
    <t>Typical Cooking Surface Temp.</t>
  </si>
  <si>
    <t>Fuel/Effluent Basis</t>
  </si>
  <si>
    <t>Representative Appliances</t>
  </si>
  <si>
    <t>Light-Duty</t>
  </si>
  <si>
    <t>&lt; 450°F (232°C)</t>
  </si>
  <si>
    <t>Low grease/smoke effluent</t>
  </si>
  <si>
    <t>Ovens (convection, deck), steam kettles, steamers, pasta cookers, tilting skillets (light use)</t>
  </si>
  <si>
    <t>Medium-Duty</t>
  </si>
  <si>
    <t>450°F – 600°F (232–316°C)</t>
  </si>
  <si>
    <t>Moderate grease loading</t>
  </si>
  <si>
    <t>Ranges (gas/electric), griddles, hot-top ranges, gas/electric conveyor pizza ovens, fryers</t>
  </si>
  <si>
    <t>Heavy-Duty</t>
  </si>
  <si>
    <t>600°F – 700°F (316–371°C)</t>
  </si>
  <si>
    <t>High grease loading</t>
  </si>
  <si>
    <t>Charbroilers (gas/electric), woks, underfired broilers</t>
  </si>
  <si>
    <t>Extra-Heavy-Duty</t>
  </si>
  <si>
    <t>&gt; 700°F (371°C) or solid fuel</t>
  </si>
  <si>
    <t>Solid fuel / very high effluent</t>
  </si>
  <si>
    <t>Solid-fuel broilers/ovens, wood or charcoal-fired equipment, solid-fuel pizza ovens</t>
  </si>
  <si>
    <t>Rule: the hood is always sized to the HEAVIEST-duty appliance installed beneath it, not an average.</t>
  </si>
  <si>
    <t>TYPE I HOOD — MINIMUM EXHAUST FLOW RATE (CFM per Linear Foot of Hood Length)</t>
  </si>
  <si>
    <t>Source: IMC Table 507.2.1 basis / NFPA 96 — figures shown are representative; confirm exact edition adopted by local AHJ</t>
  </si>
  <si>
    <t>Hood Type</t>
  </si>
  <si>
    <t>Notes</t>
  </si>
  <si>
    <t>Wall-mounted canopy</t>
  </si>
  <si>
    <t>Open on 3 sides (back against wall)</t>
  </si>
  <si>
    <t>Single island canopy</t>
  </si>
  <si>
    <t>Open on all 4 sides — higher rate due to no wall to block spillage</t>
  </si>
  <si>
    <t>Double island canopy (per side)</t>
  </si>
  <si>
    <t>Back-to-back over two cooking lines; rate applies per side</t>
  </si>
  <si>
    <t>Eyebrow hood</t>
  </si>
  <si>
    <t>NA</t>
  </si>
  <si>
    <t>Mounted directly on equipment; NOT permitted for heavy/extra-heavy duty</t>
  </si>
  <si>
    <t>Backshelf / pass-over hood</t>
  </si>
  <si>
    <t>No overhang; NOT permitted for extra-heavy duty</t>
  </si>
  <si>
    <t>Proximity / low-profile hood</t>
  </si>
  <si>
    <t>Per mfr. UL 710 listing</t>
  </si>
  <si>
    <t>Proprietary engineered design — uses tested rate, not table rate</t>
  </si>
  <si>
    <t>TYPE II HOOD — MINIMUM EXHAUST FLOW RATE (CFM per Linear Foot of Hood Length)</t>
  </si>
  <si>
    <t>Source: IMC / NFPA 96 Type II hood table — for heat/steam/moisture-only appliances (no grease). Light &amp; Medium duty equipment only.</t>
  </si>
  <si>
    <t>Dishwashers, steamers, ovens (non-grease)</t>
  </si>
  <si>
    <t>Open on all 4 sides</t>
  </si>
  <si>
    <t>Rate applies per side</t>
  </si>
  <si>
    <t>Mounted directly on equipment</t>
  </si>
  <si>
    <t>lists (do not delete)</t>
  </si>
  <si>
    <t>KITCHEN HOOD EXHAUST AIRFLOW CALCULATOR — TYPE I / TYPE II</t>
  </si>
  <si>
    <t>Type I</t>
  </si>
  <si>
    <t>Yellow cells = your inputs. All other cells calculate automatically from the code tables on the 'Type I Rates' / 'Type II Rates' sheets.</t>
  </si>
  <si>
    <t>Type II</t>
  </si>
  <si>
    <t>INPUTS</t>
  </si>
  <si>
    <t>1. Hood Category</t>
  </si>
  <si>
    <t>2. Hood Type</t>
  </si>
  <si>
    <t>3. Appliance Duty Classification (heaviest appliance under hood)</t>
  </si>
  <si>
    <t>4. Hood Length (linear feet)</t>
  </si>
  <si>
    <t>RESULTS</t>
  </si>
  <si>
    <t>Exhaust rate per linear foot (cfm/ft)</t>
  </si>
  <si>
    <t>Required Exhaust Airflow (CFM)</t>
  </si>
  <si>
    <t>Required Exhaust Airflow (L/s)  [1 cfm = 0.4719 L/s]</t>
  </si>
  <si>
    <t>MAKEUP AIR &amp; GREASE DUCT VELOCITY CHECK</t>
  </si>
  <si>
    <t>A. MAKEUP AIR (MUA)</t>
  </si>
  <si>
    <t>Required Exhaust Airflow (from Calculator sheet, cfm)</t>
  </si>
  <si>
    <t>Makeup Air Replacement (% of exhaust) — typical 80-100%</t>
  </si>
  <si>
    <t>Required Makeup Air (CFM)</t>
  </si>
  <si>
    <t>Max direct hood-cavity replacement air (NFPA 96 cap = 10% of hood exhaust)</t>
  </si>
  <si>
    <t>B. GREASE DUCT VELOCITY CHECK</t>
  </si>
  <si>
    <t>Exhaust Airflow (cfm) — from above</t>
  </si>
  <si>
    <t>Proposed Duct Width (inches)</t>
  </si>
  <si>
    <t>Proposed Duct Height (inches)</t>
  </si>
  <si>
    <t>Duct Cross-Section Area (sq ft)</t>
  </si>
  <si>
    <t>Resulting Duct Velocity (fpm)</t>
  </si>
  <si>
    <t>NFPA 96 Minimum Required Velocity (fpm)</t>
  </si>
  <si>
    <t>Velocity Check</t>
  </si>
  <si>
    <t>OVERHANG / CAPTURE-VELOCITY METHOD (Custom &amp; Non-Standard Hoods)</t>
  </si>
  <si>
    <t>ASHRAE engineering method: Q = V x A. Used where hood geometry falls outside the standard code tables (custom canopy, unusual overhang, engineered low-cfm hood).</t>
  </si>
  <si>
    <t>Target Capture Velocity, V (fpm) — typical 100-150 fpm at hood face/perimeter</t>
  </si>
  <si>
    <t>Hood Open Perimeter Length, P (ft) — sum of all open (non-wall) sides</t>
  </si>
  <si>
    <t>Hood Height Above Cooking Surface, H (ft)</t>
  </si>
  <si>
    <t>Free (capture) Area, A = P x H (sq ft)</t>
  </si>
  <si>
    <t>Required Exhaust Airflow, Q = V x A (CFM)</t>
  </si>
  <si>
    <t>Note: overhang beyond the appliance footprint (typically 6"-24" front/side/back depending on hood type per NFPA 96) reduces required cfm by improving plume capture before spillage. This method requires engineering judgment and is normally used to justify a reduced flow vs. the prescriptive table, subject to AHJ / hood manufacturer UL 710 listing approval.</t>
  </si>
  <si>
    <t>NOTES, ASSUMPTIONS &amp; DISCLAIMER</t>
  </si>
  <si>
    <t>1. Exhaust rate figures on the 'Type I Rates' and 'Type II Rates' sheets are representative values drawn from the IMC Table 507.2.1 / NFPA 96 framework. Published cfm/linear-ft figures vary between code editions and local amendments (values as low as 140 cfm/ft and as high as 200+ cfm/ft for wall-mounted canopy, light duty, have been observed across different adopted editions) — always confirm the exact table in force for the project's jurisdiction (in KSA: local Civil Defense / Saudi Building Code adoption of NFPA 96) before issuing for design or submittal.</t>
  </si>
  <si>
    <t>2. The hood is always sized to the heaviest-duty appliance located beneath it, not an average or a per-appliance sum.</t>
  </si>
  <si>
    <t>3. Proximity, low-profile, and other proprietary engineered hoods are typically UL 710 tested and listed at a manufacturer-specific reduced flow rate — use the manufacturer's certified data sheet instead of the generic table rate for these products.</t>
  </si>
  <si>
    <t>4. Makeup air (MUA) percentage (80-100% of exhaust) is a common design assumption, not a fixed code minimum — confirm against project-specific pressure balance and code requirements.</t>
  </si>
  <si>
    <t>5. NFPA 96 duct velocity requirements vary by duct construction/listing; 1500 fpm minimum is the commonly cited conventional grease-duct minimum, but some listed/engineered systems permit lower velocities — verify against the adopted code edition.</t>
  </si>
  <si>
    <t>6. This workbook is a preliminary engineering reference/screening tool. It does not replace a stamped mechanical engineering calculation, manufacturer hood certification (UL 710), or AHJ plan review and approval.</t>
  </si>
  <si>
    <t>7. All formulas in the 'Calculator', 'MUA &amp; Duct Velocity', and 'Capture Velocity Method' sheets recalculate automatically — only edit the yellow input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</si>
</sst>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cfm&quot;"/>
    <numFmt numFmtId="165" formatCode="#,##0&quot; L/s&quot;"/>
    <numFmt numFmtId="166" formatCode="#,##0&quot; fpm&quot;"/>
  </numFmts>
  <fonts count="21" x14ac:knownFonts="1">
    <font>
      <sz val="11"/>
      <color theme="1"/>
      <name val="Calibri"/>
      <family val="2"/>
      <charset val="1"/>
    </font>
    <font>
      <b/>
      <sz val="20"/>
      <color rgb="FF1F3864"/>
      <name val="Arial"/>
      <charset val="1"/>
    </font>
    <font>
      <i/>
      <sz val="12"/>
      <color rgb="FF0F6E5E"/>
      <name val="Arial"/>
      <charset val="1"/>
    </font>
    <font>
      <b/>
      <sz val="11"/>
      <color rgb="FF000000"/>
      <name val="Arial"/>
      <charset val="1"/>
    </font>
    <font>
      <sz val="11"/>
      <color rgb="FF000000"/>
      <name val="Arial"/>
      <charset val="1"/>
    </font>
    <font>
      <i/>
      <sz val="9"/>
      <color rgb="FF808080"/>
      <name val="Arial"/>
      <charset val="1"/>
    </font>
    <font>
      <b/>
      <sz val="13"/>
      <color rgb="FF1F3864"/>
      <name val="Arial"/>
      <charset val="1"/>
    </font>
    <font>
      <i/>
      <sz val="9"/>
      <color rgb="FFC00000"/>
      <name val="Arial"/>
      <charset val="1"/>
    </font>
    <font>
      <b/>
      <sz val="14"/>
      <color rgb="FFFFFFFF"/>
      <name val="Arial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sz val="8"/>
      <color rgb="FFBFBFBF"/>
      <name val="Cambria"/>
      <charset val="1"/>
    </font>
    <font>
      <b/>
      <sz val="15"/>
      <color rgb="FFFFFFFF"/>
      <name val="Arial"/>
      <charset val="1"/>
    </font>
    <font>
      <b/>
      <sz val="12"/>
      <color rgb="FF0F6E5E"/>
      <name val="Arial"/>
      <charset val="1"/>
    </font>
    <font>
      <b/>
      <sz val="10"/>
      <name val="Arial"/>
      <charset val="1"/>
    </font>
    <font>
      <b/>
      <sz val="10"/>
      <color rgb="FF0000FF"/>
      <name val="Arial"/>
      <charset val="1"/>
    </font>
    <font>
      <b/>
      <sz val="10"/>
      <color rgb="FF000000"/>
      <name val="Arial"/>
      <charset val="1"/>
    </font>
    <font>
      <b/>
      <sz val="10"/>
      <color rgb="FFC00000"/>
      <name val="Arial"/>
      <charset val="1"/>
    </font>
    <font>
      <sz val="10"/>
      <name val="Arial"/>
      <family val="2"/>
    </font>
    <font>
      <b/>
      <sz val="10"/>
      <color rgb="FF1F3864"/>
      <name val="Arial"/>
      <charset val="1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C6EFCE"/>
      </patternFill>
    </fill>
    <fill>
      <patternFill patternType="solid">
        <fgColor rgb="FFFFF2CC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3" fillId="0" borderId="0" xfId="0" applyFont="1" applyBorder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7" fillId="0" borderId="0" xfId="0" applyFont="1" applyBorder="1" applyAlignment="1"/>
    <xf numFmtId="0" fontId="8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5" fillId="0" borderId="0" xfId="0" applyFont="1" applyAlignment="1"/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4" fillId="0" borderId="0" xfId="0" applyFont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9" fontId="15" fillId="5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166" fontId="1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8" fillId="2" borderId="0" xfId="0" applyFont="1" applyFill="1" applyAlignment="1">
      <alignment horizontal="left" vertical="center" wrapText="1"/>
    </xf>
    <xf numFmtId="0" fontId="20" fillId="0" borderId="0" xfId="0" applyFont="1" applyAlignment="1">
      <alignment vertical="top" wrapText="1"/>
    </xf>
    <xf numFmtId="0" fontId="17" fillId="0" borderId="0" xfId="0" applyFont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E5E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E8720C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4</xdr:col>
      <xdr:colOff>257760</xdr:colOff>
      <xdr:row>11</xdr:row>
      <xdr:rowOff>93960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12720" y="380880"/>
          <a:ext cx="1808640" cy="1808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3:G31"/>
  <sheetViews>
    <sheetView showGridLines="0" tabSelected="1" zoomScaleNormal="100" workbookViewId="0">
      <selection activeCell="O14" sqref="O14"/>
    </sheetView>
  </sheetViews>
  <sheetFormatPr defaultColWidth="8.7109375" defaultRowHeight="15" x14ac:dyDescent="0.25"/>
  <cols>
    <col min="1" max="1" width="3" style="14" customWidth="1"/>
    <col min="2" max="3" width="29" style="14" customWidth="1"/>
    <col min="4" max="4" width="22" style="14" customWidth="1"/>
    <col min="5" max="5" width="27" style="14" customWidth="1"/>
    <col min="6" max="6" width="23" style="14" customWidth="1"/>
    <col min="7" max="7" width="3" style="14" customWidth="1"/>
  </cols>
  <sheetData>
    <row r="3" spans="2:6" ht="15" customHeight="1" x14ac:dyDescent="0.25">
      <c r="B3" s="13"/>
      <c r="C3" s="13"/>
      <c r="D3" s="13"/>
      <c r="E3" s="13"/>
      <c r="F3" s="13"/>
    </row>
    <row r="4" spans="2:6" ht="15" customHeight="1" x14ac:dyDescent="0.25">
      <c r="B4" s="13"/>
      <c r="C4" s="13"/>
      <c r="D4" s="13"/>
      <c r="E4" s="13"/>
      <c r="F4" s="13"/>
    </row>
    <row r="5" spans="2:6" ht="15" customHeight="1" x14ac:dyDescent="0.25">
      <c r="B5" s="13"/>
      <c r="C5" s="13"/>
      <c r="D5" s="13"/>
      <c r="E5" s="13"/>
      <c r="F5" s="13"/>
    </row>
    <row r="6" spans="2:6" ht="15" customHeight="1" x14ac:dyDescent="0.25">
      <c r="B6" s="13"/>
      <c r="C6" s="13"/>
      <c r="D6" s="13"/>
      <c r="E6" s="13"/>
      <c r="F6" s="13"/>
    </row>
    <row r="7" spans="2:6" ht="15" customHeight="1" x14ac:dyDescent="0.25">
      <c r="B7" s="13"/>
      <c r="C7" s="13"/>
      <c r="D7" s="13"/>
      <c r="E7" s="13"/>
      <c r="F7" s="13"/>
    </row>
    <row r="8" spans="2:6" ht="15" customHeight="1" x14ac:dyDescent="0.25">
      <c r="B8" s="13"/>
      <c r="C8" s="13"/>
      <c r="D8" s="13"/>
      <c r="E8" s="13"/>
      <c r="F8" s="13"/>
    </row>
    <row r="9" spans="2:6" ht="15" customHeight="1" x14ac:dyDescent="0.25">
      <c r="B9" s="13"/>
      <c r="C9" s="13"/>
      <c r="D9" s="13"/>
      <c r="E9" s="13"/>
      <c r="F9" s="13"/>
    </row>
    <row r="10" spans="2:6" ht="15" customHeight="1" x14ac:dyDescent="0.25">
      <c r="B10" s="13"/>
      <c r="C10" s="13"/>
      <c r="D10" s="13"/>
      <c r="E10" s="13"/>
      <c r="F10" s="13"/>
    </row>
    <row r="13" spans="2:6" ht="24" customHeight="1" x14ac:dyDescent="0.25">
      <c r="B13" s="12" t="s">
        <v>0</v>
      </c>
      <c r="C13" s="12"/>
      <c r="D13" s="12"/>
      <c r="E13" s="12"/>
      <c r="F13" s="12"/>
    </row>
    <row r="14" spans="2:6" ht="15" customHeight="1" x14ac:dyDescent="0.25">
      <c r="B14" s="11" t="s">
        <v>1</v>
      </c>
      <c r="C14" s="11"/>
      <c r="D14" s="11"/>
      <c r="E14" s="11"/>
      <c r="F14" s="11"/>
    </row>
    <row r="16" spans="2:6" ht="15" customHeight="1" x14ac:dyDescent="0.25">
      <c r="B16" s="10" t="s">
        <v>2</v>
      </c>
      <c r="C16" s="10"/>
      <c r="D16" s="10"/>
      <c r="E16" s="10"/>
      <c r="F16" s="10"/>
    </row>
    <row r="17" spans="2:6" ht="15" customHeight="1" x14ac:dyDescent="0.25">
      <c r="B17" s="9" t="s">
        <v>3</v>
      </c>
      <c r="C17" s="9"/>
      <c r="D17" s="9"/>
      <c r="E17" s="9"/>
      <c r="F17" s="9"/>
    </row>
    <row r="19" spans="2:6" ht="15" customHeight="1" x14ac:dyDescent="0.25">
      <c r="B19" s="8"/>
      <c r="C19" s="8"/>
      <c r="D19" s="8"/>
      <c r="E19" s="15"/>
    </row>
    <row r="20" spans="2:6" ht="15.75" customHeight="1" x14ac:dyDescent="0.25">
      <c r="B20" s="7" t="s">
        <v>4</v>
      </c>
      <c r="C20" s="7"/>
      <c r="D20" s="7"/>
      <c r="E20" s="15"/>
    </row>
    <row r="21" spans="2:6" ht="15" customHeight="1" x14ac:dyDescent="0.25">
      <c r="B21" s="8" t="s">
        <v>5</v>
      </c>
      <c r="C21" s="8"/>
      <c r="D21" s="8"/>
      <c r="E21" s="15" t="s">
        <v>6</v>
      </c>
    </row>
    <row r="22" spans="2:6" ht="15" customHeight="1" x14ac:dyDescent="0.25">
      <c r="B22" s="8" t="s">
        <v>7</v>
      </c>
      <c r="C22" s="8"/>
      <c r="D22" s="8"/>
      <c r="E22" s="15" t="s">
        <v>8</v>
      </c>
    </row>
    <row r="23" spans="2:6" ht="15" customHeight="1" x14ac:dyDescent="0.25">
      <c r="B23" s="8" t="s">
        <v>9</v>
      </c>
      <c r="C23" s="8"/>
      <c r="D23" s="8"/>
      <c r="E23" s="15" t="s">
        <v>10</v>
      </c>
    </row>
    <row r="24" spans="2:6" ht="15" customHeight="1" x14ac:dyDescent="0.25">
      <c r="B24" s="8" t="s">
        <v>11</v>
      </c>
      <c r="C24" s="8"/>
      <c r="D24" s="8"/>
      <c r="E24" s="15" t="s">
        <v>12</v>
      </c>
    </row>
    <row r="25" spans="2:6" ht="15" customHeight="1" x14ac:dyDescent="0.25">
      <c r="B25" s="8" t="s">
        <v>13</v>
      </c>
      <c r="C25" s="8"/>
      <c r="D25" s="8"/>
      <c r="E25" s="15" t="s">
        <v>14</v>
      </c>
    </row>
    <row r="26" spans="2:6" ht="15" customHeight="1" x14ac:dyDescent="0.25">
      <c r="B26" s="8" t="s">
        <v>15</v>
      </c>
      <c r="C26" s="8"/>
      <c r="D26" s="8"/>
      <c r="E26" s="15" t="s">
        <v>16</v>
      </c>
    </row>
    <row r="27" spans="2:6" ht="15" customHeight="1" x14ac:dyDescent="0.25">
      <c r="B27" s="8" t="s">
        <v>17</v>
      </c>
      <c r="C27" s="8"/>
      <c r="D27" s="8"/>
      <c r="E27" s="15" t="s">
        <v>18</v>
      </c>
    </row>
    <row r="28" spans="2:6" ht="15" customHeight="1" x14ac:dyDescent="0.25">
      <c r="B28" s="8" t="s">
        <v>19</v>
      </c>
      <c r="C28" s="8"/>
      <c r="D28" s="8"/>
      <c r="E28" s="15" t="s">
        <v>20</v>
      </c>
    </row>
    <row r="31" spans="2:6" ht="30" customHeight="1" x14ac:dyDescent="0.25">
      <c r="B31" s="6" t="s">
        <v>21</v>
      </c>
      <c r="C31" s="6"/>
      <c r="D31" s="6"/>
      <c r="E31" s="6"/>
      <c r="F31" s="6"/>
    </row>
  </sheetData>
  <mergeCells count="16">
    <mergeCell ref="B31:F31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3:F10"/>
    <mergeCell ref="B13:F13"/>
    <mergeCell ref="B14:F14"/>
    <mergeCell ref="B16:F16"/>
    <mergeCell ref="B17:F17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F6E5E"/>
  </sheetPr>
  <dimension ref="A1:D10"/>
  <sheetViews>
    <sheetView showGridLines="0" zoomScaleNormal="100" workbookViewId="0">
      <pane ySplit="3" topLeftCell="A4" activePane="bottomLeft" state="frozen"/>
      <selection pane="bottomLeft" sqref="A1:D1"/>
    </sheetView>
  </sheetViews>
  <sheetFormatPr defaultColWidth="8.7109375" defaultRowHeight="15" x14ac:dyDescent="0.25"/>
  <cols>
    <col min="1" max="1" width="26" style="14" customWidth="1"/>
    <col min="2" max="2" width="40" style="14" customWidth="1"/>
    <col min="3" max="3" width="50" style="14" customWidth="1"/>
    <col min="4" max="4" width="16" style="14" customWidth="1"/>
  </cols>
  <sheetData>
    <row r="1" spans="1:4" ht="24" customHeight="1" x14ac:dyDescent="0.25">
      <c r="A1" s="5" t="s">
        <v>22</v>
      </c>
      <c r="B1" s="5"/>
      <c r="C1" s="5"/>
      <c r="D1" s="5"/>
    </row>
    <row r="3" spans="1:4" ht="26.25" customHeight="1" x14ac:dyDescent="0.25">
      <c r="A3" s="16" t="s">
        <v>23</v>
      </c>
      <c r="B3" s="16" t="s">
        <v>24</v>
      </c>
      <c r="C3" s="16" t="s">
        <v>25</v>
      </c>
      <c r="D3" s="16" t="s">
        <v>26</v>
      </c>
    </row>
    <row r="4" spans="1:4" ht="42" customHeight="1" x14ac:dyDescent="0.25">
      <c r="A4" s="17" t="s">
        <v>27</v>
      </c>
      <c r="B4" s="17" t="s">
        <v>28</v>
      </c>
      <c r="C4" s="17" t="s">
        <v>29</v>
      </c>
      <c r="D4" s="17" t="s">
        <v>30</v>
      </c>
    </row>
    <row r="5" spans="1:4" ht="42" customHeight="1" x14ac:dyDescent="0.25">
      <c r="A5" s="18" t="s">
        <v>31</v>
      </c>
      <c r="B5" s="18" t="s">
        <v>32</v>
      </c>
      <c r="C5" s="18" t="s">
        <v>33</v>
      </c>
      <c r="D5" s="18" t="s">
        <v>30</v>
      </c>
    </row>
    <row r="6" spans="1:4" ht="42" customHeight="1" x14ac:dyDescent="0.25">
      <c r="A6" s="17" t="s">
        <v>34</v>
      </c>
      <c r="B6" s="17" t="s">
        <v>35</v>
      </c>
      <c r="C6" s="17" t="s">
        <v>36</v>
      </c>
      <c r="D6" s="17" t="s">
        <v>37</v>
      </c>
    </row>
    <row r="7" spans="1:4" ht="42" customHeight="1" x14ac:dyDescent="0.25">
      <c r="A7" s="18" t="s">
        <v>38</v>
      </c>
      <c r="B7" s="18" t="s">
        <v>39</v>
      </c>
      <c r="C7" s="18" t="s">
        <v>40</v>
      </c>
      <c r="D7" s="18" t="s">
        <v>37</v>
      </c>
    </row>
    <row r="8" spans="1:4" ht="42" customHeight="1" x14ac:dyDescent="0.25">
      <c r="A8" s="17" t="s">
        <v>41</v>
      </c>
      <c r="B8" s="17" t="s">
        <v>42</v>
      </c>
      <c r="C8" s="17" t="s">
        <v>43</v>
      </c>
      <c r="D8" s="17" t="s">
        <v>37</v>
      </c>
    </row>
    <row r="9" spans="1:4" ht="42" customHeight="1" x14ac:dyDescent="0.25">
      <c r="A9" s="18" t="s">
        <v>44</v>
      </c>
      <c r="B9" s="18" t="s">
        <v>45</v>
      </c>
      <c r="C9" s="18" t="s">
        <v>46</v>
      </c>
      <c r="D9" s="18" t="s">
        <v>37</v>
      </c>
    </row>
    <row r="10" spans="1:4" ht="42" customHeight="1" x14ac:dyDescent="0.25">
      <c r="A10" s="17" t="s">
        <v>47</v>
      </c>
      <c r="B10" s="17" t="s">
        <v>48</v>
      </c>
      <c r="C10" s="17" t="s">
        <v>49</v>
      </c>
      <c r="D10" s="17" t="s">
        <v>50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F6E5E"/>
  </sheetPr>
  <dimension ref="A1:D9"/>
  <sheetViews>
    <sheetView showGridLines="0" zoomScaleNormal="100" workbookViewId="0">
      <pane ySplit="3" topLeftCell="A4" activePane="bottomLeft" state="frozen"/>
      <selection pane="bottomLeft" sqref="A1:D1"/>
    </sheetView>
  </sheetViews>
  <sheetFormatPr defaultColWidth="8.7109375" defaultRowHeight="15" x14ac:dyDescent="0.25"/>
  <cols>
    <col min="1" max="1" width="22" style="14" customWidth="1"/>
    <col min="2" max="2" width="40" style="14" customWidth="1"/>
    <col min="3" max="3" width="20" style="14" customWidth="1"/>
    <col min="4" max="4" width="40" style="14" customWidth="1"/>
  </cols>
  <sheetData>
    <row r="1" spans="1:4" ht="24" customHeight="1" x14ac:dyDescent="0.25">
      <c r="A1" s="38" t="s">
        <v>51</v>
      </c>
      <c r="B1" s="38"/>
      <c r="C1" s="38"/>
      <c r="D1" s="38"/>
    </row>
    <row r="3" spans="1:4" ht="15" customHeight="1" x14ac:dyDescent="0.25">
      <c r="A3" s="16" t="s">
        <v>52</v>
      </c>
      <c r="B3" s="16" t="s">
        <v>53</v>
      </c>
      <c r="C3" s="16" t="s">
        <v>54</v>
      </c>
      <c r="D3" s="16" t="s">
        <v>55</v>
      </c>
    </row>
    <row r="4" spans="1:4" ht="39.75" customHeight="1" x14ac:dyDescent="0.25">
      <c r="A4" s="17" t="s">
        <v>56</v>
      </c>
      <c r="B4" s="17" t="s">
        <v>57</v>
      </c>
      <c r="C4" s="17" t="s">
        <v>58</v>
      </c>
      <c r="D4" s="17" t="s">
        <v>59</v>
      </c>
    </row>
    <row r="5" spans="1:4" ht="39.75" customHeight="1" x14ac:dyDescent="0.25">
      <c r="A5" s="18" t="s">
        <v>60</v>
      </c>
      <c r="B5" s="18" t="s">
        <v>61</v>
      </c>
      <c r="C5" s="18" t="s">
        <v>62</v>
      </c>
      <c r="D5" s="18" t="s">
        <v>63</v>
      </c>
    </row>
    <row r="6" spans="1:4" ht="39.75" customHeight="1" x14ac:dyDescent="0.25">
      <c r="A6" s="17" t="s">
        <v>64</v>
      </c>
      <c r="B6" s="17" t="s">
        <v>65</v>
      </c>
      <c r="C6" s="17" t="s">
        <v>66</v>
      </c>
      <c r="D6" s="17" t="s">
        <v>67</v>
      </c>
    </row>
    <row r="7" spans="1:4" ht="39.75" customHeight="1" x14ac:dyDescent="0.25">
      <c r="A7" s="18" t="s">
        <v>68</v>
      </c>
      <c r="B7" s="18" t="s">
        <v>69</v>
      </c>
      <c r="C7" s="18" t="s">
        <v>70</v>
      </c>
      <c r="D7" s="18" t="s">
        <v>71</v>
      </c>
    </row>
    <row r="9" spans="1:4" ht="15" customHeight="1" x14ac:dyDescent="0.25">
      <c r="A9" s="4" t="s">
        <v>72</v>
      </c>
      <c r="B9" s="4"/>
      <c r="C9" s="4"/>
      <c r="D9" s="4"/>
    </row>
  </sheetData>
  <mergeCells count="2">
    <mergeCell ref="A1:D1"/>
    <mergeCell ref="A9:D9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F6E5E"/>
  </sheetPr>
  <dimension ref="A1:F10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7109375" defaultRowHeight="15" x14ac:dyDescent="0.25"/>
  <cols>
    <col min="1" max="1" width="26" style="14" customWidth="1"/>
    <col min="2" max="5" width="16" style="14" customWidth="1"/>
    <col min="6" max="6" width="40" style="14" customWidth="1"/>
  </cols>
  <sheetData>
    <row r="1" spans="1:6" ht="24" customHeight="1" x14ac:dyDescent="0.25">
      <c r="A1" s="38" t="s">
        <v>73</v>
      </c>
      <c r="B1" s="38"/>
      <c r="C1" s="38"/>
      <c r="D1" s="38"/>
      <c r="E1" s="38"/>
      <c r="F1" s="38"/>
    </row>
    <row r="2" spans="1:6" ht="15" customHeight="1" x14ac:dyDescent="0.25">
      <c r="A2" s="3" t="s">
        <v>74</v>
      </c>
      <c r="B2" s="3"/>
      <c r="C2" s="3"/>
      <c r="D2" s="3"/>
      <c r="E2" s="3"/>
      <c r="F2" s="3"/>
    </row>
    <row r="4" spans="1:6" ht="26.25" customHeight="1" x14ac:dyDescent="0.25">
      <c r="A4" s="16" t="s">
        <v>75</v>
      </c>
      <c r="B4" s="16" t="s">
        <v>56</v>
      </c>
      <c r="C4" s="16" t="s">
        <v>60</v>
      </c>
      <c r="D4" s="16" t="s">
        <v>64</v>
      </c>
      <c r="E4" s="16" t="s">
        <v>68</v>
      </c>
      <c r="F4" s="16" t="s">
        <v>76</v>
      </c>
    </row>
    <row r="5" spans="1:6" ht="31.5" customHeight="1" x14ac:dyDescent="0.25">
      <c r="A5" s="18" t="s">
        <v>77</v>
      </c>
      <c r="B5" s="19">
        <v>150</v>
      </c>
      <c r="C5" s="19">
        <v>200</v>
      </c>
      <c r="D5" s="19">
        <v>300</v>
      </c>
      <c r="E5" s="19">
        <v>400</v>
      </c>
      <c r="F5" s="18" t="s">
        <v>78</v>
      </c>
    </row>
    <row r="6" spans="1:6" ht="31.5" customHeight="1" x14ac:dyDescent="0.25">
      <c r="A6" s="17" t="s">
        <v>79</v>
      </c>
      <c r="B6" s="20">
        <v>280</v>
      </c>
      <c r="C6" s="20">
        <v>350</v>
      </c>
      <c r="D6" s="20">
        <v>420</v>
      </c>
      <c r="E6" s="20">
        <v>490</v>
      </c>
      <c r="F6" s="17" t="s">
        <v>80</v>
      </c>
    </row>
    <row r="7" spans="1:6" ht="31.5" customHeight="1" x14ac:dyDescent="0.25">
      <c r="A7" s="18" t="s">
        <v>81</v>
      </c>
      <c r="B7" s="19">
        <v>175</v>
      </c>
      <c r="C7" s="19">
        <v>210</v>
      </c>
      <c r="D7" s="19">
        <v>280</v>
      </c>
      <c r="E7" s="19">
        <v>385</v>
      </c>
      <c r="F7" s="18" t="s">
        <v>82</v>
      </c>
    </row>
    <row r="8" spans="1:6" ht="31.5" customHeight="1" x14ac:dyDescent="0.25">
      <c r="A8" s="17" t="s">
        <v>83</v>
      </c>
      <c r="B8" s="20">
        <v>175</v>
      </c>
      <c r="C8" s="20">
        <v>175</v>
      </c>
      <c r="D8" s="20" t="s">
        <v>84</v>
      </c>
      <c r="E8" s="20" t="s">
        <v>84</v>
      </c>
      <c r="F8" s="17" t="s">
        <v>85</v>
      </c>
    </row>
    <row r="9" spans="1:6" ht="31.5" customHeight="1" x14ac:dyDescent="0.25">
      <c r="A9" s="18" t="s">
        <v>86</v>
      </c>
      <c r="B9" s="19">
        <v>200</v>
      </c>
      <c r="C9" s="19">
        <v>210</v>
      </c>
      <c r="D9" s="19">
        <v>300</v>
      </c>
      <c r="E9" s="21" t="s">
        <v>84</v>
      </c>
      <c r="F9" s="18" t="s">
        <v>87</v>
      </c>
    </row>
    <row r="10" spans="1:6" ht="31.5" customHeight="1" x14ac:dyDescent="0.25">
      <c r="A10" s="17" t="s">
        <v>88</v>
      </c>
      <c r="B10" s="20" t="s">
        <v>89</v>
      </c>
      <c r="C10" s="20" t="s">
        <v>89</v>
      </c>
      <c r="D10" s="20" t="s">
        <v>89</v>
      </c>
      <c r="E10" s="20" t="s">
        <v>89</v>
      </c>
      <c r="F10" s="17" t="s">
        <v>90</v>
      </c>
    </row>
  </sheetData>
  <mergeCells count="2">
    <mergeCell ref="A1:F1"/>
    <mergeCell ref="A2:F2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F6E5E"/>
  </sheetPr>
  <dimension ref="A1:D9"/>
  <sheetViews>
    <sheetView showGridLines="0" zoomScaleNormal="100" workbookViewId="0">
      <pane ySplit="4" topLeftCell="A5" activePane="bottomLeft" state="frozen"/>
      <selection pane="bottomLeft" activeCell="C16" sqref="C16"/>
    </sheetView>
  </sheetViews>
  <sheetFormatPr defaultColWidth="8.7109375" defaultRowHeight="15" x14ac:dyDescent="0.25"/>
  <cols>
    <col min="1" max="1" width="43.5703125" style="14" customWidth="1"/>
    <col min="2" max="3" width="18" style="14" customWidth="1"/>
    <col min="4" max="4" width="48" style="14" customWidth="1"/>
  </cols>
  <sheetData>
    <row r="1" spans="1:4" ht="24" customHeight="1" x14ac:dyDescent="0.25">
      <c r="A1" s="38" t="s">
        <v>91</v>
      </c>
      <c r="B1" s="38"/>
      <c r="C1" s="38"/>
      <c r="D1" s="38"/>
    </row>
    <row r="2" spans="1:4" ht="15" customHeight="1" x14ac:dyDescent="0.25">
      <c r="A2" s="3" t="s">
        <v>92</v>
      </c>
      <c r="B2" s="3"/>
      <c r="C2" s="3"/>
      <c r="D2" s="3"/>
    </row>
    <row r="4" spans="1:4" ht="15" customHeight="1" x14ac:dyDescent="0.25">
      <c r="A4" s="16" t="s">
        <v>75</v>
      </c>
      <c r="B4" s="16" t="s">
        <v>56</v>
      </c>
      <c r="C4" s="16" t="s">
        <v>60</v>
      </c>
      <c r="D4" s="16" t="s">
        <v>76</v>
      </c>
    </row>
    <row r="5" spans="1:4" ht="30" customHeight="1" x14ac:dyDescent="0.25">
      <c r="A5" s="18" t="s">
        <v>77</v>
      </c>
      <c r="B5" s="19">
        <v>200</v>
      </c>
      <c r="C5" s="19">
        <v>300</v>
      </c>
      <c r="D5" s="18" t="s">
        <v>93</v>
      </c>
    </row>
    <row r="6" spans="1:4" ht="30" customHeight="1" x14ac:dyDescent="0.25">
      <c r="A6" s="17" t="s">
        <v>79</v>
      </c>
      <c r="B6" s="20">
        <v>400</v>
      </c>
      <c r="C6" s="20">
        <v>500</v>
      </c>
      <c r="D6" s="17" t="s">
        <v>94</v>
      </c>
    </row>
    <row r="7" spans="1:4" ht="30" customHeight="1" x14ac:dyDescent="0.25">
      <c r="A7" s="18" t="s">
        <v>81</v>
      </c>
      <c r="B7" s="19">
        <v>250</v>
      </c>
      <c r="C7" s="19">
        <v>300</v>
      </c>
      <c r="D7" s="18" t="s">
        <v>95</v>
      </c>
    </row>
    <row r="8" spans="1:4" ht="30" customHeight="1" x14ac:dyDescent="0.25">
      <c r="A8" s="17" t="s">
        <v>83</v>
      </c>
      <c r="B8" s="20">
        <v>250</v>
      </c>
      <c r="C8" s="20">
        <v>250</v>
      </c>
      <c r="D8" s="17" t="s">
        <v>96</v>
      </c>
    </row>
    <row r="9" spans="1:4" ht="30" customHeight="1" x14ac:dyDescent="0.25">
      <c r="A9" s="18" t="s">
        <v>86</v>
      </c>
      <c r="B9" s="19">
        <v>200</v>
      </c>
      <c r="C9" s="19">
        <v>300</v>
      </c>
      <c r="D9" s="18"/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8720C"/>
  </sheetPr>
  <dimension ref="A1:K16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C12" sqref="C12"/>
    </sheetView>
  </sheetViews>
  <sheetFormatPr defaultColWidth="8.7109375" defaultRowHeight="15" x14ac:dyDescent="0.25"/>
  <cols>
    <col min="1" max="1" width="3" style="14" customWidth="1"/>
    <col min="2" max="2" width="30" style="14" customWidth="1"/>
    <col min="3" max="6" width="22" style="14" customWidth="1"/>
    <col min="7" max="7" width="3" style="14" customWidth="1"/>
  </cols>
  <sheetData>
    <row r="1" spans="2:11" ht="15" customHeight="1" x14ac:dyDescent="0.25">
      <c r="I1" s="22" t="s">
        <v>97</v>
      </c>
    </row>
    <row r="2" spans="2:11" ht="25.5" customHeight="1" x14ac:dyDescent="0.25">
      <c r="B2" s="39" t="s">
        <v>98</v>
      </c>
      <c r="C2" s="39"/>
      <c r="D2" s="39"/>
      <c r="E2" s="39"/>
      <c r="F2" s="39"/>
      <c r="I2" s="14" t="s">
        <v>99</v>
      </c>
      <c r="J2" s="14" t="s">
        <v>77</v>
      </c>
      <c r="K2" s="14" t="s">
        <v>56</v>
      </c>
    </row>
    <row r="3" spans="2:11" ht="15.75" customHeight="1" x14ac:dyDescent="0.25">
      <c r="B3" s="2" t="s">
        <v>100</v>
      </c>
      <c r="C3" s="2"/>
      <c r="D3" s="2"/>
      <c r="E3" s="2"/>
      <c r="F3" s="2"/>
      <c r="I3" s="14" t="s">
        <v>101</v>
      </c>
      <c r="J3" s="14" t="s">
        <v>79</v>
      </c>
      <c r="K3" s="14" t="s">
        <v>60</v>
      </c>
    </row>
    <row r="4" spans="2:11" ht="15" customHeight="1" x14ac:dyDescent="0.25">
      <c r="J4" s="14" t="s">
        <v>81</v>
      </c>
      <c r="K4" s="14" t="s">
        <v>64</v>
      </c>
    </row>
    <row r="5" spans="2:11" ht="15" customHeight="1" x14ac:dyDescent="0.25">
      <c r="B5" s="1" t="s">
        <v>102</v>
      </c>
      <c r="C5" s="1"/>
      <c r="D5" s="1"/>
      <c r="J5" s="14" t="s">
        <v>83</v>
      </c>
      <c r="K5" s="14" t="s">
        <v>68</v>
      </c>
    </row>
    <row r="6" spans="2:11" ht="15" customHeight="1" x14ac:dyDescent="0.25">
      <c r="B6" s="23" t="s">
        <v>103</v>
      </c>
      <c r="C6" s="24" t="s">
        <v>99</v>
      </c>
      <c r="J6" s="14" t="s">
        <v>86</v>
      </c>
    </row>
    <row r="7" spans="2:11" ht="15" customHeight="1" x14ac:dyDescent="0.25">
      <c r="B7" s="23" t="s">
        <v>104</v>
      </c>
      <c r="C7" s="24" t="s">
        <v>77</v>
      </c>
    </row>
    <row r="8" spans="2:11" ht="23.25" customHeight="1" x14ac:dyDescent="0.25">
      <c r="B8" s="23" t="s">
        <v>105</v>
      </c>
      <c r="C8" s="24" t="s">
        <v>60</v>
      </c>
    </row>
    <row r="9" spans="2:11" ht="15" customHeight="1" x14ac:dyDescent="0.25">
      <c r="B9" s="23" t="s">
        <v>106</v>
      </c>
      <c r="C9" s="24">
        <v>12</v>
      </c>
    </row>
    <row r="11" spans="2:11" ht="15" customHeight="1" x14ac:dyDescent="0.25">
      <c r="B11" s="1" t="s">
        <v>107</v>
      </c>
      <c r="C11" s="1"/>
      <c r="D11" s="1"/>
    </row>
    <row r="12" spans="2:11" ht="23.25" customHeight="1" x14ac:dyDescent="0.25">
      <c r="B12" s="23" t="s">
        <v>108</v>
      </c>
      <c r="C12" s="25">
        <f>IFERROR(IF($C$6="Type I",INDEX('Type I Rates'!$B$5:$E$10,MATCH($C$7,'Type I Rates'!$A$5:$A$10,0),MATCH($C$8,'Type I Rates'!$B$4:$E$4,0)),INDEX('Type II Rates'!$B$5:$C$9,MATCH($C$7,'Type II Rates'!$A$5:$A$9,0),MATCH($C$8,'Type II Rates'!$B$4:$C$4,0))),"NA")</f>
        <v>200</v>
      </c>
    </row>
    <row r="13" spans="2:11" ht="19.5" customHeight="1" x14ac:dyDescent="0.25">
      <c r="B13" s="23" t="s">
        <v>109</v>
      </c>
      <c r="C13" s="26">
        <f>IF(ISNUMBER($C$12),$C$12*$C$9,"See Notes — combination not permitted or not tabulated")</f>
        <v>2400</v>
      </c>
    </row>
    <row r="14" spans="2:11" ht="23.25" customHeight="1" x14ac:dyDescent="0.25">
      <c r="B14" s="23" t="s">
        <v>110</v>
      </c>
      <c r="C14" s="27">
        <f>IF(ISNUMBER($C$13),$C$13*0.4719,"")</f>
        <v>1132.56</v>
      </c>
    </row>
    <row r="16" spans="2:11" ht="30" customHeight="1" x14ac:dyDescent="0.25">
      <c r="B16" s="37" t="str">
        <f>IF(ISNUMBER($C$13),"","⚠ This hood type / duty combination is not permitted by code (e.g., eyebrow or backshelf hoods are not allowed for extra-heavy duty) — select a different hood type or reduce appliance duty.")</f>
        <v/>
      </c>
      <c r="C16" s="37"/>
      <c r="D16" s="37"/>
      <c r="E16" s="37"/>
      <c r="F16" s="37"/>
    </row>
  </sheetData>
  <mergeCells count="5">
    <mergeCell ref="B2:F2"/>
    <mergeCell ref="B3:F3"/>
    <mergeCell ref="B5:D5"/>
    <mergeCell ref="B11:D11"/>
    <mergeCell ref="B16:F16"/>
  </mergeCells>
  <dataValidations count="3">
    <dataValidation type="list" sqref="C6" xr:uid="{00000000-0002-0000-0500-000000000000}">
      <formula1>$I$2:$I$3</formula1>
      <formula2>0</formula2>
    </dataValidation>
    <dataValidation type="list" sqref="C7" xr:uid="{00000000-0002-0000-0500-000001000000}">
      <formula1>$J$2:$J$6</formula1>
      <formula2>0</formula2>
    </dataValidation>
    <dataValidation type="list" sqref="C8" xr:uid="{00000000-0002-0000-0500-000002000000}">
      <formula1>$K$2:$K$5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8720C"/>
  </sheetPr>
  <dimension ref="A2:E1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4" sqref="I14"/>
    </sheetView>
  </sheetViews>
  <sheetFormatPr defaultColWidth="8.7109375" defaultRowHeight="15" x14ac:dyDescent="0.25"/>
  <cols>
    <col min="1" max="1" width="3" style="14" customWidth="1"/>
    <col min="2" max="2" width="34" style="14" customWidth="1"/>
    <col min="3" max="4" width="20" style="14" customWidth="1"/>
    <col min="5" max="5" width="3" style="14" customWidth="1"/>
  </cols>
  <sheetData>
    <row r="2" spans="2:4" ht="24" customHeight="1" x14ac:dyDescent="0.25">
      <c r="B2" s="5" t="s">
        <v>111</v>
      </c>
      <c r="C2" s="5"/>
      <c r="D2" s="5"/>
    </row>
    <row r="4" spans="2:4" ht="15" customHeight="1" x14ac:dyDescent="0.25">
      <c r="B4" s="1" t="s">
        <v>112</v>
      </c>
      <c r="C4" s="1"/>
      <c r="D4" s="1"/>
    </row>
    <row r="5" spans="2:4" ht="23.25" customHeight="1" x14ac:dyDescent="0.25">
      <c r="B5" s="23" t="s">
        <v>113</v>
      </c>
      <c r="C5" s="28">
        <f>Calculator!$C$13</f>
        <v>2400</v>
      </c>
    </row>
    <row r="6" spans="2:4" ht="23.25" customHeight="1" x14ac:dyDescent="0.25">
      <c r="B6" s="23" t="s">
        <v>114</v>
      </c>
      <c r="C6" s="29">
        <v>0.9</v>
      </c>
    </row>
    <row r="7" spans="2:4" ht="15" customHeight="1" x14ac:dyDescent="0.25">
      <c r="B7" s="23" t="s">
        <v>115</v>
      </c>
      <c r="C7" s="30">
        <f>$C$5*$C$6</f>
        <v>2160</v>
      </c>
    </row>
    <row r="8" spans="2:4" ht="23.25" customHeight="1" x14ac:dyDescent="0.25">
      <c r="B8" s="23" t="s">
        <v>116</v>
      </c>
      <c r="C8" s="31">
        <f>$C$5*0.1</f>
        <v>240</v>
      </c>
    </row>
    <row r="10" spans="2:4" ht="15" customHeight="1" x14ac:dyDescent="0.25">
      <c r="B10" s="1" t="s">
        <v>117</v>
      </c>
      <c r="C10" s="1"/>
      <c r="D10" s="1"/>
    </row>
    <row r="11" spans="2:4" ht="15" customHeight="1" x14ac:dyDescent="0.25">
      <c r="B11" s="23" t="s">
        <v>118</v>
      </c>
      <c r="C11" s="28">
        <f>$C$5</f>
        <v>2400</v>
      </c>
    </row>
    <row r="12" spans="2:4" ht="15" customHeight="1" x14ac:dyDescent="0.25">
      <c r="B12" s="23" t="s">
        <v>119</v>
      </c>
      <c r="C12" s="24">
        <v>16</v>
      </c>
    </row>
    <row r="13" spans="2:4" ht="15" customHeight="1" x14ac:dyDescent="0.25">
      <c r="B13" s="23" t="s">
        <v>120</v>
      </c>
      <c r="C13" s="24">
        <v>12</v>
      </c>
    </row>
    <row r="14" spans="2:4" ht="15" customHeight="1" x14ac:dyDescent="0.25">
      <c r="B14" s="23" t="s">
        <v>121</v>
      </c>
      <c r="C14" s="32">
        <f>($C$12*$C$13)/144</f>
        <v>1.3333333333333333</v>
      </c>
    </row>
    <row r="15" spans="2:4" ht="15" customHeight="1" x14ac:dyDescent="0.25">
      <c r="B15" s="23" t="s">
        <v>122</v>
      </c>
      <c r="C15" s="33">
        <f>$C$11/$C$14</f>
        <v>1800</v>
      </c>
    </row>
    <row r="16" spans="2:4" ht="23.25" customHeight="1" x14ac:dyDescent="0.25">
      <c r="B16" s="23" t="s">
        <v>123</v>
      </c>
      <c r="C16" s="24">
        <v>1500</v>
      </c>
    </row>
    <row r="17" spans="2:3" ht="34.5" customHeight="1" x14ac:dyDescent="0.25">
      <c r="B17" s="23" t="s">
        <v>124</v>
      </c>
      <c r="C17" s="34" t="str">
        <f>IF($C$15&gt;=$C$16,"OK — meets minimum velocity","FAIL — increase velocity (reduce duct size) to meet NFPA 96")</f>
        <v>OK — meets minimum velocity</v>
      </c>
    </row>
  </sheetData>
  <mergeCells count="3">
    <mergeCell ref="B2:D2"/>
    <mergeCell ref="B4:D4"/>
    <mergeCell ref="B10:D10"/>
  </mergeCells>
  <conditionalFormatting sqref="C17">
    <cfRule type="expression" dxfId="1" priority="2">
      <formula>ISNUMBER(SEARCH("OK",C17))</formula>
    </cfRule>
    <cfRule type="expression" dxfId="0" priority="3">
      <formula>ISNUMBER(SEARCH("FAIL",C17))</formula>
    </cfRule>
  </conditionalFormatting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8720C"/>
  </sheetPr>
  <dimension ref="A2:E1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3" style="14" customWidth="1"/>
    <col min="2" max="2" width="36" style="14" customWidth="1"/>
    <col min="3" max="4" width="20" style="14" customWidth="1"/>
    <col min="5" max="5" width="3" style="14" customWidth="1"/>
  </cols>
  <sheetData>
    <row r="2" spans="2:4" ht="25.5" customHeight="1" x14ac:dyDescent="0.25">
      <c r="B2" s="5" t="s">
        <v>125</v>
      </c>
      <c r="C2" s="5"/>
      <c r="D2" s="5"/>
    </row>
    <row r="3" spans="2:4" ht="27.75" customHeight="1" x14ac:dyDescent="0.25">
      <c r="B3" s="2" t="s">
        <v>126</v>
      </c>
      <c r="C3" s="2"/>
      <c r="D3" s="2"/>
    </row>
    <row r="5" spans="2:4" ht="34.5" customHeight="1" x14ac:dyDescent="0.25">
      <c r="B5" s="23" t="s">
        <v>127</v>
      </c>
      <c r="C5" s="24">
        <v>125</v>
      </c>
    </row>
    <row r="6" spans="2:4" ht="23.25" customHeight="1" x14ac:dyDescent="0.25">
      <c r="B6" s="23" t="s">
        <v>128</v>
      </c>
      <c r="C6" s="24">
        <v>20</v>
      </c>
    </row>
    <row r="7" spans="2:4" ht="23.25" customHeight="1" x14ac:dyDescent="0.25">
      <c r="B7" s="23" t="s">
        <v>129</v>
      </c>
      <c r="C7" s="24">
        <v>4</v>
      </c>
    </row>
    <row r="8" spans="2:4" ht="15" customHeight="1" x14ac:dyDescent="0.25">
      <c r="B8" s="23" t="s">
        <v>130</v>
      </c>
      <c r="C8" s="32">
        <f>$C$6*$C$7</f>
        <v>80</v>
      </c>
    </row>
    <row r="9" spans="2:4" ht="23.25" customHeight="1" x14ac:dyDescent="0.25">
      <c r="B9" s="23" t="s">
        <v>131</v>
      </c>
      <c r="C9" s="30">
        <f>$C$5*$C$8</f>
        <v>10000</v>
      </c>
    </row>
    <row r="11" spans="2:4" ht="48" customHeight="1" x14ac:dyDescent="0.25">
      <c r="B11" s="2" t="s">
        <v>132</v>
      </c>
      <c r="C11" s="2"/>
      <c r="D11" s="2"/>
    </row>
  </sheetData>
  <mergeCells count="3">
    <mergeCell ref="B2:D2"/>
    <mergeCell ref="B3:D3"/>
    <mergeCell ref="B11:D11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08080"/>
  </sheetPr>
  <dimension ref="A2:B16"/>
  <sheetViews>
    <sheetView showGridLines="0" zoomScaleNormal="100" workbookViewId="0"/>
  </sheetViews>
  <sheetFormatPr defaultColWidth="8.7109375" defaultRowHeight="15" x14ac:dyDescent="0.25"/>
  <cols>
    <col min="1" max="1" width="3" style="14" customWidth="1"/>
    <col min="2" max="2" width="100" style="14" customWidth="1"/>
  </cols>
  <sheetData>
    <row r="2" spans="2:2" ht="24" customHeight="1" x14ac:dyDescent="0.25">
      <c r="B2" s="35" t="s">
        <v>133</v>
      </c>
    </row>
    <row r="4" spans="2:2" ht="43.5" customHeight="1" x14ac:dyDescent="0.25">
      <c r="B4" s="36" t="s">
        <v>134</v>
      </c>
    </row>
    <row r="6" spans="2:2" ht="43.5" customHeight="1" x14ac:dyDescent="0.25">
      <c r="B6" s="36" t="s">
        <v>135</v>
      </c>
    </row>
    <row r="8" spans="2:2" ht="43.5" customHeight="1" x14ac:dyDescent="0.25">
      <c r="B8" s="36" t="s">
        <v>136</v>
      </c>
    </row>
    <row r="10" spans="2:2" ht="43.5" customHeight="1" x14ac:dyDescent="0.25">
      <c r="B10" s="36" t="s">
        <v>137</v>
      </c>
    </row>
    <row r="12" spans="2:2" ht="43.5" customHeight="1" x14ac:dyDescent="0.25">
      <c r="B12" s="36" t="s">
        <v>138</v>
      </c>
    </row>
    <row r="14" spans="2:2" ht="43.5" customHeight="1" x14ac:dyDescent="0.25">
      <c r="B14" s="36" t="s">
        <v>139</v>
      </c>
    </row>
    <row r="16" spans="2:2" ht="43.5" customHeight="1" x14ac:dyDescent="0.25">
      <c r="B16" s="36" t="s">
        <v>140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Codes &amp; Standards</vt:lpstr>
      <vt:lpstr>Duty Classification</vt:lpstr>
      <vt:lpstr>Type I Rates</vt:lpstr>
      <vt:lpstr>Type II Rates</vt:lpstr>
      <vt:lpstr>Calculator</vt:lpstr>
      <vt:lpstr>MUA &amp; Duct Velocity</vt:lpstr>
      <vt:lpstr>Capture Velocity Method</vt:lpstr>
      <vt:lpstr>Notes &amp; Disclaimer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Abdul Mujeeb Khan / ZAC Deputy Manager, Consultancy Bu</cp:lastModifiedBy>
  <cp:revision>0</cp:revision>
  <dcterms:created xsi:type="dcterms:W3CDTF">2026-09-17T12:01:35Z</dcterms:created>
  <dcterms:modified xsi:type="dcterms:W3CDTF">2026-09-17T12:12:15Z</dcterms:modified>
  <dc:language>en-US</dc:language>
</cp:coreProperties>
</file>