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615" windowHeight="11400" tabRatio="770" activeTab="2"/>
  </bookViews>
  <sheets>
    <sheet name="Psych Chart" sheetId="1" r:id="rId1"/>
    <sheet name="Chart Data" sheetId="2" r:id="rId2"/>
    <sheet name="State Point" sheetId="3" r:id="rId3"/>
    <sheet name="Mixing Problem" sheetId="4" r:id="rId4"/>
  </sheets>
  <definedNames>
    <definedName name="_xlnm.Print_Area" localSheetId="2">'State Point'!$A$1:$G$40</definedName>
    <definedName name="solver_adj" localSheetId="3" hidden="1">'Mixing Problem'!$C$7</definedName>
    <definedName name="solver_adj" localSheetId="2" hidden="1">'State Point'!$C$6</definedName>
    <definedName name="solver_lin" localSheetId="3" hidden="1">0</definedName>
    <definedName name="solver_lin" localSheetId="2" hidden="1">0</definedName>
    <definedName name="solver_num" localSheetId="3" hidden="1">0</definedName>
    <definedName name="solver_num" localSheetId="2" hidden="1">0</definedName>
    <definedName name="solver_opt" localSheetId="3" hidden="1">'Mixing Problem'!$C$14</definedName>
    <definedName name="solver_opt" localSheetId="2" hidden="1">'State Point'!$C$13</definedName>
    <definedName name="solver_typ" localSheetId="3" hidden="1">3</definedName>
    <definedName name="solver_typ" localSheetId="2" hidden="1">3</definedName>
    <definedName name="solver_val" localSheetId="3" hidden="1">55</definedName>
    <definedName name="solver_val" localSheetId="2" hidden="1">55</definedName>
  </definedNames>
  <calcPr fullCalcOnLoad="1"/>
</workbook>
</file>

<file path=xl/sharedStrings.xml><?xml version="1.0" encoding="utf-8"?>
<sst xmlns="http://schemas.openxmlformats.org/spreadsheetml/2006/main" count="104" uniqueCount="40">
  <si>
    <t>Elevation</t>
  </si>
  <si>
    <t>atm</t>
  </si>
  <si>
    <t>RH</t>
  </si>
  <si>
    <t>DB Inc</t>
  </si>
  <si>
    <t>Dry Bulb</t>
  </si>
  <si>
    <t>Psychrometric Calculations</t>
  </si>
  <si>
    <t>Inputs</t>
  </si>
  <si>
    <t>Dry Bulb Temperature</t>
  </si>
  <si>
    <t>°F</t>
  </si>
  <si>
    <t>Wet Bulb Temperature</t>
  </si>
  <si>
    <t>Altitude</t>
  </si>
  <si>
    <t>Ft.</t>
  </si>
  <si>
    <t>Outputs</t>
  </si>
  <si>
    <t>Atmospheric Pressure</t>
  </si>
  <si>
    <t>In. Hg</t>
  </si>
  <si>
    <t>psi</t>
  </si>
  <si>
    <t>Vapor Press. at saturation</t>
  </si>
  <si>
    <t>Vapor Pressure</t>
  </si>
  <si>
    <t>Dew Point Temperature</t>
  </si>
  <si>
    <t>Relative Humidity</t>
  </si>
  <si>
    <t>Percent</t>
  </si>
  <si>
    <t>Humidity Ratio</t>
  </si>
  <si>
    <t>lb/lb</t>
  </si>
  <si>
    <t>grains/lb</t>
  </si>
  <si>
    <t>Enthalpy</t>
  </si>
  <si>
    <t>Btu/lb</t>
  </si>
  <si>
    <t>Specific Volume</t>
  </si>
  <si>
    <t>Ft^3/lb</t>
  </si>
  <si>
    <t>Shaded</t>
  </si>
  <si>
    <t>areas are input, all others are calculated.</t>
  </si>
  <si>
    <t>Mixing Problem</t>
  </si>
  <si>
    <t>Air Stream 1</t>
  </si>
  <si>
    <t>Air Stream 2</t>
  </si>
  <si>
    <t>Mixed Air</t>
  </si>
  <si>
    <t>Air Flow Rate</t>
  </si>
  <si>
    <t>cfm</t>
  </si>
  <si>
    <t>Mass Flow Rate, dry air</t>
  </si>
  <si>
    <t>lb/min</t>
  </si>
  <si>
    <t>Mass Flow Rate, water vapor</t>
  </si>
  <si>
    <t>Mass Flow Rate, moist air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</si>
</sst>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.0000_);_(* \(#,##0.0000\);_(* &quot;-&quot;??_);_(@_)"/>
    <numFmt numFmtId="167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b/>
      <sz val="14"/>
      <name val="Arial"/>
      <family val="0"/>
    </font>
    <font>
      <sz val="8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164" fontId="0" fillId="0" borderId="0" xfId="42" applyNumberFormat="1" applyFont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165" fontId="0" fillId="0" borderId="0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2" applyNumberFormat="1" applyFon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centerContinuous"/>
    </xf>
    <xf numFmtId="1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/>
    </xf>
    <xf numFmtId="0" fontId="0" fillId="0" borderId="11" xfId="0" applyBorder="1" applyAlignment="1" quotePrefix="1">
      <alignment horizontal="left"/>
    </xf>
    <xf numFmtId="1" fontId="0" fillId="0" borderId="0" xfId="42" applyNumberForma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0" xfId="0" applyAlignment="1" quotePrefix="1">
      <alignment horizontal="left"/>
    </xf>
    <xf numFmtId="0" fontId="0" fillId="0" borderId="18" xfId="0" applyFont="1" applyBorder="1" applyAlignment="1">
      <alignment horizontal="centerContinuous"/>
    </xf>
    <xf numFmtId="167" fontId="0" fillId="33" borderId="18" xfId="42" applyNumberFormat="1" applyFont="1" applyFill="1" applyBorder="1" applyAlignment="1">
      <alignment/>
    </xf>
    <xf numFmtId="165" fontId="0" fillId="33" borderId="18" xfId="42" applyNumberForma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3" fontId="0" fillId="0" borderId="18" xfId="42" applyFill="1" applyBorder="1" applyAlignment="1" applyProtection="1">
      <alignment/>
      <protection locked="0"/>
    </xf>
    <xf numFmtId="164" fontId="0" fillId="0" borderId="18" xfId="42" applyNumberFormat="1" applyBorder="1" applyAlignment="1">
      <alignment/>
    </xf>
    <xf numFmtId="165" fontId="0" fillId="0" borderId="18" xfId="42" applyNumberFormat="1" applyBorder="1" applyAlignment="1">
      <alignment/>
    </xf>
    <xf numFmtId="166" fontId="0" fillId="0" borderId="18" xfId="42" applyNumberFormat="1" applyBorder="1" applyAlignment="1">
      <alignment/>
    </xf>
    <xf numFmtId="43" fontId="0" fillId="0" borderId="18" xfId="42" applyBorder="1" applyAlignment="1">
      <alignment/>
    </xf>
    <xf numFmtId="164" fontId="0" fillId="0" borderId="18" xfId="42" applyNumberFormat="1" applyFont="1" applyBorder="1" applyAlignment="1">
      <alignment/>
    </xf>
    <xf numFmtId="0" fontId="0" fillId="0" borderId="20" xfId="0" applyBorder="1" applyAlignment="1">
      <alignment/>
    </xf>
    <xf numFmtId="165" fontId="0" fillId="0" borderId="18" xfId="42" applyNumberFormat="1" applyFill="1" applyBorder="1" applyAlignment="1" applyProtection="1">
      <alignment/>
      <protection locked="0"/>
    </xf>
    <xf numFmtId="167" fontId="0" fillId="0" borderId="18" xfId="42" applyNumberFormat="1" applyFont="1" applyBorder="1" applyAlignment="1">
      <alignment/>
    </xf>
    <xf numFmtId="165" fontId="0" fillId="0" borderId="18" xfId="42" applyNumberFormat="1" applyFont="1" applyBorder="1" applyAlignment="1">
      <alignment/>
    </xf>
    <xf numFmtId="0" fontId="0" fillId="0" borderId="21" xfId="0" applyFont="1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 quotePrefix="1">
      <alignment horizontal="left"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8" xfId="0" applyBorder="1" applyAlignment="1">
      <alignment/>
    </xf>
    <xf numFmtId="0" fontId="4" fillId="0" borderId="29" xfId="0" applyFont="1" applyBorder="1" applyAlignment="1">
      <alignment horizontal="centerContinuous"/>
    </xf>
    <xf numFmtId="0" fontId="4" fillId="0" borderId="30" xfId="0" applyFont="1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4" fillId="23" borderId="32" xfId="0" applyFont="1" applyFill="1" applyBorder="1" applyAlignment="1">
      <alignment horizontal="centerContinuous"/>
    </xf>
    <xf numFmtId="0" fontId="4" fillId="23" borderId="33" xfId="0" applyFont="1" applyFill="1" applyBorder="1" applyAlignment="1">
      <alignment horizontal="centerContinuous"/>
    </xf>
    <xf numFmtId="0" fontId="0" fillId="23" borderId="33" xfId="0" applyFill="1" applyBorder="1" applyAlignment="1">
      <alignment horizontal="centerContinuous"/>
    </xf>
    <xf numFmtId="0" fontId="0" fillId="23" borderId="34" xfId="0" applyFill="1" applyBorder="1" applyAlignment="1">
      <alignment horizontal="centerContinuous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165" fontId="0" fillId="34" borderId="0" xfId="42" applyNumberFormat="1" applyFont="1" applyFill="1" applyBorder="1" applyAlignment="1" applyProtection="1">
      <alignment/>
      <protection locked="0"/>
    </xf>
    <xf numFmtId="0" fontId="23" fillId="0" borderId="35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4" fillId="0" borderId="35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3" fillId="0" borderId="36" xfId="0" applyFont="1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4" fillId="0" borderId="36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43" fontId="0" fillId="0" borderId="0" xfId="42" applyFont="1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Psychrometric Chart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84"/>
          <c:w val="0.8655"/>
          <c:h val="0.87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Data'!$B$5:$B$73</c:f>
              <c:numCache>
                <c:ptCount val="69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54</c:v>
                </c:pt>
                <c:pt idx="23">
                  <c:v>55</c:v>
                </c:pt>
                <c:pt idx="24">
                  <c:v>56</c:v>
                </c:pt>
                <c:pt idx="25">
                  <c:v>57</c:v>
                </c:pt>
                <c:pt idx="26">
                  <c:v>58</c:v>
                </c:pt>
                <c:pt idx="27">
                  <c:v>59</c:v>
                </c:pt>
                <c:pt idx="28">
                  <c:v>60</c:v>
                </c:pt>
                <c:pt idx="29">
                  <c:v>61</c:v>
                </c:pt>
                <c:pt idx="30">
                  <c:v>62</c:v>
                </c:pt>
                <c:pt idx="31">
                  <c:v>63</c:v>
                </c:pt>
                <c:pt idx="32">
                  <c:v>64</c:v>
                </c:pt>
                <c:pt idx="33">
                  <c:v>65</c:v>
                </c:pt>
                <c:pt idx="34">
                  <c:v>66</c:v>
                </c:pt>
                <c:pt idx="35">
                  <c:v>67</c:v>
                </c:pt>
                <c:pt idx="36">
                  <c:v>68</c:v>
                </c:pt>
                <c:pt idx="37">
                  <c:v>69</c:v>
                </c:pt>
                <c:pt idx="38">
                  <c:v>70</c:v>
                </c:pt>
                <c:pt idx="39">
                  <c:v>71</c:v>
                </c:pt>
                <c:pt idx="40">
                  <c:v>72</c:v>
                </c:pt>
                <c:pt idx="41">
                  <c:v>73</c:v>
                </c:pt>
                <c:pt idx="42">
                  <c:v>74</c:v>
                </c:pt>
                <c:pt idx="43">
                  <c:v>75</c:v>
                </c:pt>
                <c:pt idx="44">
                  <c:v>76</c:v>
                </c:pt>
                <c:pt idx="45">
                  <c:v>77</c:v>
                </c:pt>
                <c:pt idx="46">
                  <c:v>78</c:v>
                </c:pt>
                <c:pt idx="47">
                  <c:v>79</c:v>
                </c:pt>
                <c:pt idx="48">
                  <c:v>80</c:v>
                </c:pt>
                <c:pt idx="49">
                  <c:v>81</c:v>
                </c:pt>
                <c:pt idx="50">
                  <c:v>82</c:v>
                </c:pt>
                <c:pt idx="51">
                  <c:v>83</c:v>
                </c:pt>
                <c:pt idx="52">
                  <c:v>84</c:v>
                </c:pt>
                <c:pt idx="53">
                  <c:v>85</c:v>
                </c:pt>
                <c:pt idx="54">
                  <c:v>86</c:v>
                </c:pt>
                <c:pt idx="55">
                  <c:v>87</c:v>
                </c:pt>
                <c:pt idx="56">
                  <c:v>88</c:v>
                </c:pt>
                <c:pt idx="57">
                  <c:v>89</c:v>
                </c:pt>
                <c:pt idx="58">
                  <c:v>90</c:v>
                </c:pt>
                <c:pt idx="59">
                  <c:v>91</c:v>
                </c:pt>
                <c:pt idx="60">
                  <c:v>92</c:v>
                </c:pt>
                <c:pt idx="61">
                  <c:v>93</c:v>
                </c:pt>
                <c:pt idx="62">
                  <c:v>94</c:v>
                </c:pt>
                <c:pt idx="63">
                  <c:v>95</c:v>
                </c:pt>
                <c:pt idx="64">
                  <c:v>96</c:v>
                </c:pt>
                <c:pt idx="65">
                  <c:v>97</c:v>
                </c:pt>
                <c:pt idx="66">
                  <c:v>98</c:v>
                </c:pt>
                <c:pt idx="67">
                  <c:v>99</c:v>
                </c:pt>
                <c:pt idx="68">
                  <c:v>100</c:v>
                </c:pt>
              </c:numCache>
            </c:numRef>
          </c:cat>
          <c:val>
            <c:numRef>
              <c:f>'Chart Data'!$C$5:$C$73</c:f>
              <c:numCache>
                <c:ptCount val="69"/>
                <c:pt idx="0">
                  <c:v>2.640114801744541</c:v>
                </c:pt>
                <c:pt idx="1">
                  <c:v>2.7496019113856107</c:v>
                </c:pt>
                <c:pt idx="2">
                  <c:v>2.8628180418759728</c:v>
                </c:pt>
                <c:pt idx="3">
                  <c:v>2.9801796303851584</c:v>
                </c:pt>
                <c:pt idx="4">
                  <c:v>3.101819680365661</c:v>
                </c:pt>
                <c:pt idx="5">
                  <c:v>3.2278749158730458</c:v>
                </c:pt>
                <c:pt idx="6">
                  <c:v>3.3584858768776247</c:v>
                </c:pt>
                <c:pt idx="7">
                  <c:v>3.4937970173214175</c:v>
                </c:pt>
                <c:pt idx="8">
                  <c:v>3.6339568060344094</c:v>
                </c:pt>
                <c:pt idx="9">
                  <c:v>3.7791178306292093</c:v>
                </c:pt>
                <c:pt idx="10">
                  <c:v>3.929436904500417</c:v>
                </c:pt>
                <c:pt idx="11">
                  <c:v>4.085075177060843</c:v>
                </c:pt>
                <c:pt idx="12">
                  <c:v>4.246198247354232</c:v>
                </c:pt>
                <c:pt idx="13">
                  <c:v>4.412976281190922</c:v>
                </c:pt>
                <c:pt idx="14">
                  <c:v>4.585584131960999</c:v>
                </c:pt>
                <c:pt idx="15">
                  <c:v>4.764201465287438</c:v>
                </c:pt>
                <c:pt idx="16">
                  <c:v>4.949012887690204</c:v>
                </c:pt>
                <c:pt idx="17">
                  <c:v>5.140208079441901</c:v>
                </c:pt>
                <c:pt idx="18">
                  <c:v>5.337981931804031</c:v>
                </c:pt>
                <c:pt idx="19">
                  <c:v>5.542534688844117</c:v>
                </c:pt>
                <c:pt idx="20">
                  <c:v>5.754072094043818</c:v>
                </c:pt>
                <c:pt idx="21">
                  <c:v>5.972805541920083</c:v>
                </c:pt>
                <c:pt idx="22">
                  <c:v>6.198952234892179</c:v>
                </c:pt>
                <c:pt idx="23">
                  <c:v>6.432735345641281</c:v>
                </c:pt>
                <c:pt idx="24">
                  <c:v>6.674384185221543</c:v>
                </c:pt>
                <c:pt idx="25">
                  <c:v>6.924134377195985</c:v>
                </c:pt>
                <c:pt idx="26">
                  <c:v>7.182228038085515</c:v>
                </c:pt>
                <c:pt idx="27">
                  <c:v>7.4489139644346345</c:v>
                </c:pt>
                <c:pt idx="28">
                  <c:v>7.724447826814215</c:v>
                </c:pt>
                <c:pt idx="29">
                  <c:v>8.009092371099388</c:v>
                </c:pt>
                <c:pt idx="30">
                  <c:v>8.303117627378933</c:v>
                </c:pt>
                <c:pt idx="31">
                  <c:v>8.606801126872668</c:v>
                </c:pt>
                <c:pt idx="32">
                  <c:v>8.920428127253313</c:v>
                </c:pt>
                <c:pt idx="33">
                  <c:v>9.244291846793015</c:v>
                </c:pt>
                <c:pt idx="34">
                  <c:v>9.578693707776004</c:v>
                </c:pt>
                <c:pt idx="35">
                  <c:v>9.923943589646454</c:v>
                </c:pt>
                <c:pt idx="36">
                  <c:v>10.280360092384319</c:v>
                </c:pt>
                <c:pt idx="37">
                  <c:v>10.64827081063225</c:v>
                </c:pt>
                <c:pt idx="38">
                  <c:v>11.02801261912481</c:v>
                </c:pt>
                <c:pt idx="39">
                  <c:v>11.419931970004653</c:v>
                </c:pt>
                <c:pt idx="40">
                  <c:v>11.824385202642194</c:v>
                </c:pt>
                <c:pt idx="41">
                  <c:v>12.241738866612994</c:v>
                </c:pt>
                <c:pt idx="42">
                  <c:v>12.672370058523443</c:v>
                </c:pt>
                <c:pt idx="43">
                  <c:v>13.116666773418006</c:v>
                </c:pt>
                <c:pt idx="44">
                  <c:v>13.575028271543188</c:v>
                </c:pt>
                <c:pt idx="45">
                  <c:v>14.047865461289513</c:v>
                </c:pt>
                <c:pt idx="46">
                  <c:v>14.535601299183755</c:v>
                </c:pt>
                <c:pt idx="47">
                  <c:v>15.038671207853385</c:v>
                </c:pt>
                <c:pt idx="48">
                  <c:v>15.55752351294528</c:v>
                </c:pt>
                <c:pt idx="49">
                  <c:v>16.09261990003579</c:v>
                </c:pt>
                <c:pt idx="50">
                  <c:v>16.6444358926382</c:v>
                </c:pt>
                <c:pt idx="51">
                  <c:v>17.213461352478298</c:v>
                </c:pt>
                <c:pt idx="52">
                  <c:v>17.800201003284542</c:v>
                </c:pt>
                <c:pt idx="53">
                  <c:v>18.40517497941638</c:v>
                </c:pt>
                <c:pt idx="54">
                  <c:v>19.028919400738875</c:v>
                </c:pt>
                <c:pt idx="55">
                  <c:v>19.67198697524131</c:v>
                </c:pt>
                <c:pt idx="56">
                  <c:v>20.334947630994364</c:v>
                </c:pt>
                <c:pt idx="57">
                  <c:v>21.018389179145196</c:v>
                </c:pt>
                <c:pt idx="58">
                  <c:v>21.72291800975686</c:v>
                </c:pt>
                <c:pt idx="59">
                  <c:v>22.449159822423418</c:v>
                </c:pt>
                <c:pt idx="60">
                  <c:v>23.19776039371598</c:v>
                </c:pt>
                <c:pt idx="61">
                  <c:v>23.9693863836545</c:v>
                </c:pt>
                <c:pt idx="62">
                  <c:v>24.764726183549822</c:v>
                </c:pt>
                <c:pt idx="63">
                  <c:v>25.584490807717383</c:v>
                </c:pt>
                <c:pt idx="64">
                  <c:v>26.429414831738846</c:v>
                </c:pt>
                <c:pt idx="65">
                  <c:v>27.30025738013164</c:v>
                </c:pt>
                <c:pt idx="66">
                  <c:v>28.197803166489226</c:v>
                </c:pt>
                <c:pt idx="67">
                  <c:v>29.12286358936712</c:v>
                </c:pt>
                <c:pt idx="68">
                  <c:v>30.076277887427203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Data'!$B$5:$B$73</c:f>
              <c:numCache>
                <c:ptCount val="69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54</c:v>
                </c:pt>
                <c:pt idx="23">
                  <c:v>55</c:v>
                </c:pt>
                <c:pt idx="24">
                  <c:v>56</c:v>
                </c:pt>
                <c:pt idx="25">
                  <c:v>57</c:v>
                </c:pt>
                <c:pt idx="26">
                  <c:v>58</c:v>
                </c:pt>
                <c:pt idx="27">
                  <c:v>59</c:v>
                </c:pt>
                <c:pt idx="28">
                  <c:v>60</c:v>
                </c:pt>
                <c:pt idx="29">
                  <c:v>61</c:v>
                </c:pt>
                <c:pt idx="30">
                  <c:v>62</c:v>
                </c:pt>
                <c:pt idx="31">
                  <c:v>63</c:v>
                </c:pt>
                <c:pt idx="32">
                  <c:v>64</c:v>
                </c:pt>
                <c:pt idx="33">
                  <c:v>65</c:v>
                </c:pt>
                <c:pt idx="34">
                  <c:v>66</c:v>
                </c:pt>
                <c:pt idx="35">
                  <c:v>67</c:v>
                </c:pt>
                <c:pt idx="36">
                  <c:v>68</c:v>
                </c:pt>
                <c:pt idx="37">
                  <c:v>69</c:v>
                </c:pt>
                <c:pt idx="38">
                  <c:v>70</c:v>
                </c:pt>
                <c:pt idx="39">
                  <c:v>71</c:v>
                </c:pt>
                <c:pt idx="40">
                  <c:v>72</c:v>
                </c:pt>
                <c:pt idx="41">
                  <c:v>73</c:v>
                </c:pt>
                <c:pt idx="42">
                  <c:v>74</c:v>
                </c:pt>
                <c:pt idx="43">
                  <c:v>75</c:v>
                </c:pt>
                <c:pt idx="44">
                  <c:v>76</c:v>
                </c:pt>
                <c:pt idx="45">
                  <c:v>77</c:v>
                </c:pt>
                <c:pt idx="46">
                  <c:v>78</c:v>
                </c:pt>
                <c:pt idx="47">
                  <c:v>79</c:v>
                </c:pt>
                <c:pt idx="48">
                  <c:v>80</c:v>
                </c:pt>
                <c:pt idx="49">
                  <c:v>81</c:v>
                </c:pt>
                <c:pt idx="50">
                  <c:v>82</c:v>
                </c:pt>
                <c:pt idx="51">
                  <c:v>83</c:v>
                </c:pt>
                <c:pt idx="52">
                  <c:v>84</c:v>
                </c:pt>
                <c:pt idx="53">
                  <c:v>85</c:v>
                </c:pt>
                <c:pt idx="54">
                  <c:v>86</c:v>
                </c:pt>
                <c:pt idx="55">
                  <c:v>87</c:v>
                </c:pt>
                <c:pt idx="56">
                  <c:v>88</c:v>
                </c:pt>
                <c:pt idx="57">
                  <c:v>89</c:v>
                </c:pt>
                <c:pt idx="58">
                  <c:v>90</c:v>
                </c:pt>
                <c:pt idx="59">
                  <c:v>91</c:v>
                </c:pt>
                <c:pt idx="60">
                  <c:v>92</c:v>
                </c:pt>
                <c:pt idx="61">
                  <c:v>93</c:v>
                </c:pt>
                <c:pt idx="62">
                  <c:v>94</c:v>
                </c:pt>
                <c:pt idx="63">
                  <c:v>95</c:v>
                </c:pt>
                <c:pt idx="64">
                  <c:v>96</c:v>
                </c:pt>
                <c:pt idx="65">
                  <c:v>97</c:v>
                </c:pt>
                <c:pt idx="66">
                  <c:v>98</c:v>
                </c:pt>
                <c:pt idx="67">
                  <c:v>99</c:v>
                </c:pt>
                <c:pt idx="68">
                  <c:v>100</c:v>
                </c:pt>
              </c:numCache>
            </c:numRef>
          </c:cat>
          <c:val>
            <c:numRef>
              <c:f>'Chart Data'!$D$5:$D$73</c:f>
              <c:numCache>
                <c:ptCount val="69"/>
                <c:pt idx="0">
                  <c:v>5.280229603489082</c:v>
                </c:pt>
                <c:pt idx="1">
                  <c:v>5.499203822771221</c:v>
                </c:pt>
                <c:pt idx="2">
                  <c:v>5.7256360837519455</c:v>
                </c:pt>
                <c:pt idx="3">
                  <c:v>5.960359260770317</c:v>
                </c:pt>
                <c:pt idx="4">
                  <c:v>6.203639360731322</c:v>
                </c:pt>
                <c:pt idx="5">
                  <c:v>6.4557498317460915</c:v>
                </c:pt>
                <c:pt idx="6">
                  <c:v>6.716971753755249</c:v>
                </c:pt>
                <c:pt idx="7">
                  <c:v>6.987594034642835</c:v>
                </c:pt>
                <c:pt idx="8">
                  <c:v>7.267913612068819</c:v>
                </c:pt>
                <c:pt idx="9">
                  <c:v>7.5582356612584185</c:v>
                </c:pt>
                <c:pt idx="10">
                  <c:v>7.858873809000834</c:v>
                </c:pt>
                <c:pt idx="11">
                  <c:v>8.170150354121686</c:v>
                </c:pt>
                <c:pt idx="12">
                  <c:v>8.492396494708464</c:v>
                </c:pt>
                <c:pt idx="13">
                  <c:v>8.825952562381843</c:v>
                </c:pt>
                <c:pt idx="14">
                  <c:v>9.171168263921999</c:v>
                </c:pt>
                <c:pt idx="15">
                  <c:v>9.528402930574876</c:v>
                </c:pt>
                <c:pt idx="16">
                  <c:v>9.898025775380408</c:v>
                </c:pt>
                <c:pt idx="17">
                  <c:v>10.280416158883803</c:v>
                </c:pt>
                <c:pt idx="18">
                  <c:v>10.675963863608063</c:v>
                </c:pt>
                <c:pt idx="19">
                  <c:v>11.085069377688233</c:v>
                </c:pt>
                <c:pt idx="20">
                  <c:v>11.508144188087636</c:v>
                </c:pt>
                <c:pt idx="21">
                  <c:v>11.945611083840166</c:v>
                </c:pt>
                <c:pt idx="22">
                  <c:v>12.397904469784358</c:v>
                </c:pt>
                <c:pt idx="23">
                  <c:v>12.865470691282562</c:v>
                </c:pt>
                <c:pt idx="24">
                  <c:v>13.348768370443086</c:v>
                </c:pt>
                <c:pt idx="25">
                  <c:v>13.84826875439197</c:v>
                </c:pt>
                <c:pt idx="26">
                  <c:v>14.36445607617103</c:v>
                </c:pt>
                <c:pt idx="27">
                  <c:v>14.897827928869269</c:v>
                </c:pt>
                <c:pt idx="28">
                  <c:v>15.44889565362843</c:v>
                </c:pt>
                <c:pt idx="29">
                  <c:v>16.018184742198777</c:v>
                </c:pt>
                <c:pt idx="30">
                  <c:v>16.606235254757866</c:v>
                </c:pt>
                <c:pt idx="31">
                  <c:v>17.213602253745336</c:v>
                </c:pt>
                <c:pt idx="32">
                  <c:v>17.840856254506626</c:v>
                </c:pt>
                <c:pt idx="33">
                  <c:v>18.48858369358603</c:v>
                </c:pt>
                <c:pt idx="34">
                  <c:v>19.15738741555201</c:v>
                </c:pt>
                <c:pt idx="35">
                  <c:v>19.847887179292908</c:v>
                </c:pt>
                <c:pt idx="36">
                  <c:v>20.560720184768638</c:v>
                </c:pt>
                <c:pt idx="37">
                  <c:v>21.2965416212645</c:v>
                </c:pt>
                <c:pt idx="38">
                  <c:v>22.05602523824962</c:v>
                </c:pt>
                <c:pt idx="39">
                  <c:v>22.839863940009305</c:v>
                </c:pt>
                <c:pt idx="40">
                  <c:v>23.648770405284388</c:v>
                </c:pt>
                <c:pt idx="41">
                  <c:v>24.48347773322599</c:v>
                </c:pt>
                <c:pt idx="42">
                  <c:v>25.344740117046886</c:v>
                </c:pt>
                <c:pt idx="43">
                  <c:v>26.23333354683601</c:v>
                </c:pt>
                <c:pt idx="44">
                  <c:v>27.150056543086375</c:v>
                </c:pt>
                <c:pt idx="45">
                  <c:v>28.095730922579026</c:v>
                </c:pt>
                <c:pt idx="46">
                  <c:v>29.07120259836751</c:v>
                </c:pt>
                <c:pt idx="47">
                  <c:v>30.07734241570677</c:v>
                </c:pt>
                <c:pt idx="48">
                  <c:v>31.11504702589056</c:v>
                </c:pt>
                <c:pt idx="49">
                  <c:v>32.18523980007158</c:v>
                </c:pt>
                <c:pt idx="50">
                  <c:v>33.2888717852764</c:v>
                </c:pt>
                <c:pt idx="51">
                  <c:v>34.426922704956596</c:v>
                </c:pt>
                <c:pt idx="52">
                  <c:v>35.600402006569084</c:v>
                </c:pt>
                <c:pt idx="53">
                  <c:v>36.81034995883276</c:v>
                </c:pt>
                <c:pt idx="54">
                  <c:v>38.05783880147775</c:v>
                </c:pt>
                <c:pt idx="55">
                  <c:v>39.34397395048262</c:v>
                </c:pt>
                <c:pt idx="56">
                  <c:v>40.66989526198873</c:v>
                </c:pt>
                <c:pt idx="57">
                  <c:v>42.03677835829039</c:v>
                </c:pt>
                <c:pt idx="58">
                  <c:v>43.44583601951372</c:v>
                </c:pt>
                <c:pt idx="59">
                  <c:v>44.898319644846836</c:v>
                </c:pt>
                <c:pt idx="60">
                  <c:v>46.39552078743196</c:v>
                </c:pt>
                <c:pt idx="61">
                  <c:v>47.938772767309</c:v>
                </c:pt>
                <c:pt idx="62">
                  <c:v>49.529452367099644</c:v>
                </c:pt>
                <c:pt idx="63">
                  <c:v>51.16898161543477</c:v>
                </c:pt>
                <c:pt idx="64">
                  <c:v>52.85882966347769</c:v>
                </c:pt>
                <c:pt idx="65">
                  <c:v>54.60051476026328</c:v>
                </c:pt>
                <c:pt idx="66">
                  <c:v>56.39560633297845</c:v>
                </c:pt>
                <c:pt idx="67">
                  <c:v>58.24572717873424</c:v>
                </c:pt>
                <c:pt idx="68">
                  <c:v>60.152555774854406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Data'!$B$5:$B$73</c:f>
              <c:numCache>
                <c:ptCount val="69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54</c:v>
                </c:pt>
                <c:pt idx="23">
                  <c:v>55</c:v>
                </c:pt>
                <c:pt idx="24">
                  <c:v>56</c:v>
                </c:pt>
                <c:pt idx="25">
                  <c:v>57</c:v>
                </c:pt>
                <c:pt idx="26">
                  <c:v>58</c:v>
                </c:pt>
                <c:pt idx="27">
                  <c:v>59</c:v>
                </c:pt>
                <c:pt idx="28">
                  <c:v>60</c:v>
                </c:pt>
                <c:pt idx="29">
                  <c:v>61</c:v>
                </c:pt>
                <c:pt idx="30">
                  <c:v>62</c:v>
                </c:pt>
                <c:pt idx="31">
                  <c:v>63</c:v>
                </c:pt>
                <c:pt idx="32">
                  <c:v>64</c:v>
                </c:pt>
                <c:pt idx="33">
                  <c:v>65</c:v>
                </c:pt>
                <c:pt idx="34">
                  <c:v>66</c:v>
                </c:pt>
                <c:pt idx="35">
                  <c:v>67</c:v>
                </c:pt>
                <c:pt idx="36">
                  <c:v>68</c:v>
                </c:pt>
                <c:pt idx="37">
                  <c:v>69</c:v>
                </c:pt>
                <c:pt idx="38">
                  <c:v>70</c:v>
                </c:pt>
                <c:pt idx="39">
                  <c:v>71</c:v>
                </c:pt>
                <c:pt idx="40">
                  <c:v>72</c:v>
                </c:pt>
                <c:pt idx="41">
                  <c:v>73</c:v>
                </c:pt>
                <c:pt idx="42">
                  <c:v>74</c:v>
                </c:pt>
                <c:pt idx="43">
                  <c:v>75</c:v>
                </c:pt>
                <c:pt idx="44">
                  <c:v>76</c:v>
                </c:pt>
                <c:pt idx="45">
                  <c:v>77</c:v>
                </c:pt>
                <c:pt idx="46">
                  <c:v>78</c:v>
                </c:pt>
                <c:pt idx="47">
                  <c:v>79</c:v>
                </c:pt>
                <c:pt idx="48">
                  <c:v>80</c:v>
                </c:pt>
                <c:pt idx="49">
                  <c:v>81</c:v>
                </c:pt>
                <c:pt idx="50">
                  <c:v>82</c:v>
                </c:pt>
                <c:pt idx="51">
                  <c:v>83</c:v>
                </c:pt>
                <c:pt idx="52">
                  <c:v>84</c:v>
                </c:pt>
                <c:pt idx="53">
                  <c:v>85</c:v>
                </c:pt>
                <c:pt idx="54">
                  <c:v>86</c:v>
                </c:pt>
                <c:pt idx="55">
                  <c:v>87</c:v>
                </c:pt>
                <c:pt idx="56">
                  <c:v>88</c:v>
                </c:pt>
                <c:pt idx="57">
                  <c:v>89</c:v>
                </c:pt>
                <c:pt idx="58">
                  <c:v>90</c:v>
                </c:pt>
                <c:pt idx="59">
                  <c:v>91</c:v>
                </c:pt>
                <c:pt idx="60">
                  <c:v>92</c:v>
                </c:pt>
                <c:pt idx="61">
                  <c:v>93</c:v>
                </c:pt>
                <c:pt idx="62">
                  <c:v>94</c:v>
                </c:pt>
                <c:pt idx="63">
                  <c:v>95</c:v>
                </c:pt>
                <c:pt idx="64">
                  <c:v>96</c:v>
                </c:pt>
                <c:pt idx="65">
                  <c:v>97</c:v>
                </c:pt>
                <c:pt idx="66">
                  <c:v>98</c:v>
                </c:pt>
                <c:pt idx="67">
                  <c:v>99</c:v>
                </c:pt>
                <c:pt idx="68">
                  <c:v>100</c:v>
                </c:pt>
              </c:numCache>
            </c:numRef>
          </c:cat>
          <c:val>
            <c:numRef>
              <c:f>'Chart Data'!$E$5:$E$73</c:f>
              <c:numCache>
                <c:ptCount val="69"/>
                <c:pt idx="0">
                  <c:v>7.920344405233622</c:v>
                </c:pt>
                <c:pt idx="1">
                  <c:v>8.248805734156832</c:v>
                </c:pt>
                <c:pt idx="2">
                  <c:v>8.58845412562792</c:v>
                </c:pt>
                <c:pt idx="3">
                  <c:v>8.940538891155475</c:v>
                </c:pt>
                <c:pt idx="4">
                  <c:v>9.305459041096983</c:v>
                </c:pt>
                <c:pt idx="5">
                  <c:v>9.683624747619136</c:v>
                </c:pt>
                <c:pt idx="6">
                  <c:v>10.075457630632872</c:v>
                </c:pt>
                <c:pt idx="7">
                  <c:v>10.481391051964252</c:v>
                </c:pt>
                <c:pt idx="8">
                  <c:v>10.901870418103226</c:v>
                </c:pt>
                <c:pt idx="9">
                  <c:v>11.33735349188763</c:v>
                </c:pt>
                <c:pt idx="10">
                  <c:v>11.78831071350125</c:v>
                </c:pt>
                <c:pt idx="11">
                  <c:v>12.25522553118253</c:v>
                </c:pt>
                <c:pt idx="12">
                  <c:v>12.738594742062695</c:v>
                </c:pt>
                <c:pt idx="13">
                  <c:v>13.238928843572763</c:v>
                </c:pt>
                <c:pt idx="14">
                  <c:v>13.756752395882996</c:v>
                </c:pt>
                <c:pt idx="15">
                  <c:v>14.292604395862309</c:v>
                </c:pt>
                <c:pt idx="16">
                  <c:v>14.847038663070611</c:v>
                </c:pt>
                <c:pt idx="17">
                  <c:v>15.420624238325704</c:v>
                </c:pt>
                <c:pt idx="18">
                  <c:v>16.01394579541209</c:v>
                </c:pt>
                <c:pt idx="19">
                  <c:v>16.62760406653235</c:v>
                </c:pt>
                <c:pt idx="20">
                  <c:v>17.262216282131455</c:v>
                </c:pt>
                <c:pt idx="21">
                  <c:v>17.918416625760248</c:v>
                </c:pt>
                <c:pt idx="22">
                  <c:v>18.596856704676533</c:v>
                </c:pt>
                <c:pt idx="23">
                  <c:v>19.29820603692384</c:v>
                </c:pt>
                <c:pt idx="24">
                  <c:v>20.023152555664627</c:v>
                </c:pt>
                <c:pt idx="25">
                  <c:v>20.772403131587954</c:v>
                </c:pt>
                <c:pt idx="26">
                  <c:v>21.546684114256543</c:v>
                </c:pt>
                <c:pt idx="27">
                  <c:v>22.3467418933039</c:v>
                </c:pt>
                <c:pt idx="28">
                  <c:v>23.173343480442643</c:v>
                </c:pt>
                <c:pt idx="29">
                  <c:v>24.027277113298165</c:v>
                </c:pt>
                <c:pt idx="30">
                  <c:v>24.9093528821368</c:v>
                </c:pt>
                <c:pt idx="31">
                  <c:v>25.820403380618</c:v>
                </c:pt>
                <c:pt idx="32">
                  <c:v>26.76128438175994</c:v>
                </c:pt>
                <c:pt idx="33">
                  <c:v>27.732875540379045</c:v>
                </c:pt>
                <c:pt idx="34">
                  <c:v>28.736081123328013</c:v>
                </c:pt>
                <c:pt idx="35">
                  <c:v>29.771830768939353</c:v>
                </c:pt>
                <c:pt idx="36">
                  <c:v>30.841080277152955</c:v>
                </c:pt>
                <c:pt idx="37">
                  <c:v>31.944812431896747</c:v>
                </c:pt>
                <c:pt idx="38">
                  <c:v>33.084037857374426</c:v>
                </c:pt>
                <c:pt idx="39">
                  <c:v>34.259795910013956</c:v>
                </c:pt>
                <c:pt idx="40">
                  <c:v>35.47315560792658</c:v>
                </c:pt>
                <c:pt idx="41">
                  <c:v>36.72521659983898</c:v>
                </c:pt>
                <c:pt idx="42">
                  <c:v>38.01711017557032</c:v>
                </c:pt>
                <c:pt idx="43">
                  <c:v>39.35000032025401</c:v>
                </c:pt>
                <c:pt idx="44">
                  <c:v>40.725084814629554</c:v>
                </c:pt>
                <c:pt idx="45">
                  <c:v>42.14359638386854</c:v>
                </c:pt>
                <c:pt idx="46">
                  <c:v>43.606803897551266</c:v>
                </c:pt>
                <c:pt idx="47">
                  <c:v>45.11601362356016</c:v>
                </c:pt>
                <c:pt idx="48">
                  <c:v>46.672570538835835</c:v>
                </c:pt>
                <c:pt idx="49">
                  <c:v>48.27785970010737</c:v>
                </c:pt>
                <c:pt idx="50">
                  <c:v>49.933307677914584</c:v>
                </c:pt>
                <c:pt idx="51">
                  <c:v>51.640384057434886</c:v>
                </c:pt>
                <c:pt idx="52">
                  <c:v>53.40060300985362</c:v>
                </c:pt>
                <c:pt idx="53">
                  <c:v>55.215524938249146</c:v>
                </c:pt>
                <c:pt idx="54">
                  <c:v>57.08675820221662</c:v>
                </c:pt>
                <c:pt idx="55">
                  <c:v>59.01596092572392</c:v>
                </c:pt>
                <c:pt idx="56">
                  <c:v>61.00484289298309</c:v>
                </c:pt>
                <c:pt idx="57">
                  <c:v>63.05516753743558</c:v>
                </c:pt>
                <c:pt idx="58">
                  <c:v>65.16875402927057</c:v>
                </c:pt>
                <c:pt idx="59">
                  <c:v>67.34747946727025</c:v>
                </c:pt>
                <c:pt idx="60">
                  <c:v>69.59328118114794</c:v>
                </c:pt>
                <c:pt idx="61">
                  <c:v>71.90815915096348</c:v>
                </c:pt>
                <c:pt idx="62">
                  <c:v>74.29417855064946</c:v>
                </c:pt>
                <c:pt idx="63">
                  <c:v>76.75347242315215</c:v>
                </c:pt>
                <c:pt idx="64">
                  <c:v>79.28824449521653</c:v>
                </c:pt>
                <c:pt idx="65">
                  <c:v>81.9007721403949</c:v>
                </c:pt>
                <c:pt idx="66">
                  <c:v>84.59340949946765</c:v>
                </c:pt>
                <c:pt idx="67">
                  <c:v>87.36859076810137</c:v>
                </c:pt>
                <c:pt idx="68">
                  <c:v>90.22883366228162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Data'!$B$5:$B$73</c:f>
              <c:numCache>
                <c:ptCount val="69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54</c:v>
                </c:pt>
                <c:pt idx="23">
                  <c:v>55</c:v>
                </c:pt>
                <c:pt idx="24">
                  <c:v>56</c:v>
                </c:pt>
                <c:pt idx="25">
                  <c:v>57</c:v>
                </c:pt>
                <c:pt idx="26">
                  <c:v>58</c:v>
                </c:pt>
                <c:pt idx="27">
                  <c:v>59</c:v>
                </c:pt>
                <c:pt idx="28">
                  <c:v>60</c:v>
                </c:pt>
                <c:pt idx="29">
                  <c:v>61</c:v>
                </c:pt>
                <c:pt idx="30">
                  <c:v>62</c:v>
                </c:pt>
                <c:pt idx="31">
                  <c:v>63</c:v>
                </c:pt>
                <c:pt idx="32">
                  <c:v>64</c:v>
                </c:pt>
                <c:pt idx="33">
                  <c:v>65</c:v>
                </c:pt>
                <c:pt idx="34">
                  <c:v>66</c:v>
                </c:pt>
                <c:pt idx="35">
                  <c:v>67</c:v>
                </c:pt>
                <c:pt idx="36">
                  <c:v>68</c:v>
                </c:pt>
                <c:pt idx="37">
                  <c:v>69</c:v>
                </c:pt>
                <c:pt idx="38">
                  <c:v>70</c:v>
                </c:pt>
                <c:pt idx="39">
                  <c:v>71</c:v>
                </c:pt>
                <c:pt idx="40">
                  <c:v>72</c:v>
                </c:pt>
                <c:pt idx="41">
                  <c:v>73</c:v>
                </c:pt>
                <c:pt idx="42">
                  <c:v>74</c:v>
                </c:pt>
                <c:pt idx="43">
                  <c:v>75</c:v>
                </c:pt>
                <c:pt idx="44">
                  <c:v>76</c:v>
                </c:pt>
                <c:pt idx="45">
                  <c:v>77</c:v>
                </c:pt>
                <c:pt idx="46">
                  <c:v>78</c:v>
                </c:pt>
                <c:pt idx="47">
                  <c:v>79</c:v>
                </c:pt>
                <c:pt idx="48">
                  <c:v>80</c:v>
                </c:pt>
                <c:pt idx="49">
                  <c:v>81</c:v>
                </c:pt>
                <c:pt idx="50">
                  <c:v>82</c:v>
                </c:pt>
                <c:pt idx="51">
                  <c:v>83</c:v>
                </c:pt>
                <c:pt idx="52">
                  <c:v>84</c:v>
                </c:pt>
                <c:pt idx="53">
                  <c:v>85</c:v>
                </c:pt>
                <c:pt idx="54">
                  <c:v>86</c:v>
                </c:pt>
                <c:pt idx="55">
                  <c:v>87</c:v>
                </c:pt>
                <c:pt idx="56">
                  <c:v>88</c:v>
                </c:pt>
                <c:pt idx="57">
                  <c:v>89</c:v>
                </c:pt>
                <c:pt idx="58">
                  <c:v>90</c:v>
                </c:pt>
                <c:pt idx="59">
                  <c:v>91</c:v>
                </c:pt>
                <c:pt idx="60">
                  <c:v>92</c:v>
                </c:pt>
                <c:pt idx="61">
                  <c:v>93</c:v>
                </c:pt>
                <c:pt idx="62">
                  <c:v>94</c:v>
                </c:pt>
                <c:pt idx="63">
                  <c:v>95</c:v>
                </c:pt>
                <c:pt idx="64">
                  <c:v>96</c:v>
                </c:pt>
                <c:pt idx="65">
                  <c:v>97</c:v>
                </c:pt>
                <c:pt idx="66">
                  <c:v>98</c:v>
                </c:pt>
                <c:pt idx="67">
                  <c:v>99</c:v>
                </c:pt>
                <c:pt idx="68">
                  <c:v>100</c:v>
                </c:pt>
              </c:numCache>
            </c:numRef>
          </c:cat>
          <c:val>
            <c:numRef>
              <c:f>'Chart Data'!$F$5:$F$73</c:f>
              <c:numCache>
                <c:ptCount val="69"/>
                <c:pt idx="0">
                  <c:v>10.560459206978164</c:v>
                </c:pt>
                <c:pt idx="1">
                  <c:v>10.998407645542443</c:v>
                </c:pt>
                <c:pt idx="2">
                  <c:v>11.451272167503891</c:v>
                </c:pt>
                <c:pt idx="3">
                  <c:v>11.920718521540634</c:v>
                </c:pt>
                <c:pt idx="4">
                  <c:v>12.407278721462644</c:v>
                </c:pt>
                <c:pt idx="5">
                  <c:v>12.911499663492183</c:v>
                </c:pt>
                <c:pt idx="6">
                  <c:v>13.433943507510499</c:v>
                </c:pt>
                <c:pt idx="7">
                  <c:v>13.97518806928567</c:v>
                </c:pt>
                <c:pt idx="8">
                  <c:v>14.535827224137638</c:v>
                </c:pt>
                <c:pt idx="9">
                  <c:v>15.116471322516837</c:v>
                </c:pt>
                <c:pt idx="10">
                  <c:v>15.717747618001669</c:v>
                </c:pt>
                <c:pt idx="11">
                  <c:v>16.340300708243372</c:v>
                </c:pt>
                <c:pt idx="12">
                  <c:v>16.984792989416928</c:v>
                </c:pt>
                <c:pt idx="13">
                  <c:v>17.651905124763687</c:v>
                </c:pt>
                <c:pt idx="14">
                  <c:v>18.342336527843997</c:v>
                </c:pt>
                <c:pt idx="15">
                  <c:v>19.05680586114975</c:v>
                </c:pt>
                <c:pt idx="16">
                  <c:v>19.796051550760815</c:v>
                </c:pt>
                <c:pt idx="17">
                  <c:v>20.560832317767606</c:v>
                </c:pt>
                <c:pt idx="18">
                  <c:v>21.351927727216125</c:v>
                </c:pt>
                <c:pt idx="19">
                  <c:v>22.170138755376467</c:v>
                </c:pt>
                <c:pt idx="20">
                  <c:v>23.01628837617527</c:v>
                </c:pt>
                <c:pt idx="21">
                  <c:v>23.891222167680333</c:v>
                </c:pt>
                <c:pt idx="22">
                  <c:v>24.795808939568715</c:v>
                </c:pt>
                <c:pt idx="23">
                  <c:v>25.730941382565124</c:v>
                </c:pt>
                <c:pt idx="24">
                  <c:v>26.69753674088617</c:v>
                </c:pt>
                <c:pt idx="25">
                  <c:v>27.69653750878394</c:v>
                </c:pt>
                <c:pt idx="26">
                  <c:v>28.72891215234206</c:v>
                </c:pt>
                <c:pt idx="27">
                  <c:v>29.795655857738538</c:v>
                </c:pt>
                <c:pt idx="28">
                  <c:v>30.89779130725686</c:v>
                </c:pt>
                <c:pt idx="29">
                  <c:v>32.036369484397554</c:v>
                </c:pt>
                <c:pt idx="30">
                  <c:v>33.21247050951573</c:v>
                </c:pt>
                <c:pt idx="31">
                  <c:v>34.42720450749067</c:v>
                </c:pt>
                <c:pt idx="32">
                  <c:v>35.68171250901325</c:v>
                </c:pt>
                <c:pt idx="33">
                  <c:v>36.97716738717206</c:v>
                </c:pt>
                <c:pt idx="34">
                  <c:v>38.31477483110402</c:v>
                </c:pt>
                <c:pt idx="35">
                  <c:v>39.695774358585815</c:v>
                </c:pt>
                <c:pt idx="36">
                  <c:v>41.121440369537275</c:v>
                </c:pt>
                <c:pt idx="37">
                  <c:v>42.593083242529</c:v>
                </c:pt>
                <c:pt idx="38">
                  <c:v>44.11205047649924</c:v>
                </c:pt>
                <c:pt idx="39">
                  <c:v>45.67972788001861</c:v>
                </c:pt>
                <c:pt idx="40">
                  <c:v>47.297540810568776</c:v>
                </c:pt>
                <c:pt idx="41">
                  <c:v>48.96695546645198</c:v>
                </c:pt>
                <c:pt idx="42">
                  <c:v>50.68948023409377</c:v>
                </c:pt>
                <c:pt idx="43">
                  <c:v>52.46666709367202</c:v>
                </c:pt>
                <c:pt idx="44">
                  <c:v>54.30011308617275</c:v>
                </c:pt>
                <c:pt idx="45">
                  <c:v>56.19146184515805</c:v>
                </c:pt>
                <c:pt idx="46">
                  <c:v>58.14240519673502</c:v>
                </c:pt>
                <c:pt idx="47">
                  <c:v>60.15468483141354</c:v>
                </c:pt>
                <c:pt idx="48">
                  <c:v>62.23009405178112</c:v>
                </c:pt>
                <c:pt idx="49">
                  <c:v>64.37047960014316</c:v>
                </c:pt>
                <c:pt idx="50">
                  <c:v>66.5777435705528</c:v>
                </c:pt>
                <c:pt idx="51">
                  <c:v>68.85384540991319</c:v>
                </c:pt>
                <c:pt idx="52">
                  <c:v>71.20080401313817</c:v>
                </c:pt>
                <c:pt idx="53">
                  <c:v>73.62069991766552</c:v>
                </c:pt>
                <c:pt idx="54">
                  <c:v>76.1156776029555</c:v>
                </c:pt>
                <c:pt idx="55">
                  <c:v>78.68794790096524</c:v>
                </c:pt>
                <c:pt idx="56">
                  <c:v>81.33979052397746</c:v>
                </c:pt>
                <c:pt idx="57">
                  <c:v>84.07355671658078</c:v>
                </c:pt>
                <c:pt idx="58">
                  <c:v>86.89167203902744</c:v>
                </c:pt>
                <c:pt idx="59">
                  <c:v>89.79663928969367</c:v>
                </c:pt>
                <c:pt idx="60">
                  <c:v>92.79104157486393</c:v>
                </c:pt>
                <c:pt idx="61">
                  <c:v>95.877545534618</c:v>
                </c:pt>
                <c:pt idx="62">
                  <c:v>99.05890473419929</c:v>
                </c:pt>
                <c:pt idx="63">
                  <c:v>102.33796323086953</c:v>
                </c:pt>
                <c:pt idx="64">
                  <c:v>105.71765932695538</c:v>
                </c:pt>
                <c:pt idx="65">
                  <c:v>109.20102952052656</c:v>
                </c:pt>
                <c:pt idx="66">
                  <c:v>112.7912126659569</c:v>
                </c:pt>
                <c:pt idx="67">
                  <c:v>116.49145435746848</c:v>
                </c:pt>
                <c:pt idx="68">
                  <c:v>120.30511154970881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Data'!$B$5:$B$73</c:f>
              <c:numCache>
                <c:ptCount val="69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54</c:v>
                </c:pt>
                <c:pt idx="23">
                  <c:v>55</c:v>
                </c:pt>
                <c:pt idx="24">
                  <c:v>56</c:v>
                </c:pt>
                <c:pt idx="25">
                  <c:v>57</c:v>
                </c:pt>
                <c:pt idx="26">
                  <c:v>58</c:v>
                </c:pt>
                <c:pt idx="27">
                  <c:v>59</c:v>
                </c:pt>
                <c:pt idx="28">
                  <c:v>60</c:v>
                </c:pt>
                <c:pt idx="29">
                  <c:v>61</c:v>
                </c:pt>
                <c:pt idx="30">
                  <c:v>62</c:v>
                </c:pt>
                <c:pt idx="31">
                  <c:v>63</c:v>
                </c:pt>
                <c:pt idx="32">
                  <c:v>64</c:v>
                </c:pt>
                <c:pt idx="33">
                  <c:v>65</c:v>
                </c:pt>
                <c:pt idx="34">
                  <c:v>66</c:v>
                </c:pt>
                <c:pt idx="35">
                  <c:v>67</c:v>
                </c:pt>
                <c:pt idx="36">
                  <c:v>68</c:v>
                </c:pt>
                <c:pt idx="37">
                  <c:v>69</c:v>
                </c:pt>
                <c:pt idx="38">
                  <c:v>70</c:v>
                </c:pt>
                <c:pt idx="39">
                  <c:v>71</c:v>
                </c:pt>
                <c:pt idx="40">
                  <c:v>72</c:v>
                </c:pt>
                <c:pt idx="41">
                  <c:v>73</c:v>
                </c:pt>
                <c:pt idx="42">
                  <c:v>74</c:v>
                </c:pt>
                <c:pt idx="43">
                  <c:v>75</c:v>
                </c:pt>
                <c:pt idx="44">
                  <c:v>76</c:v>
                </c:pt>
                <c:pt idx="45">
                  <c:v>77</c:v>
                </c:pt>
                <c:pt idx="46">
                  <c:v>78</c:v>
                </c:pt>
                <c:pt idx="47">
                  <c:v>79</c:v>
                </c:pt>
                <c:pt idx="48">
                  <c:v>80</c:v>
                </c:pt>
                <c:pt idx="49">
                  <c:v>81</c:v>
                </c:pt>
                <c:pt idx="50">
                  <c:v>82</c:v>
                </c:pt>
                <c:pt idx="51">
                  <c:v>83</c:v>
                </c:pt>
                <c:pt idx="52">
                  <c:v>84</c:v>
                </c:pt>
                <c:pt idx="53">
                  <c:v>85</c:v>
                </c:pt>
                <c:pt idx="54">
                  <c:v>86</c:v>
                </c:pt>
                <c:pt idx="55">
                  <c:v>87</c:v>
                </c:pt>
                <c:pt idx="56">
                  <c:v>88</c:v>
                </c:pt>
                <c:pt idx="57">
                  <c:v>89</c:v>
                </c:pt>
                <c:pt idx="58">
                  <c:v>90</c:v>
                </c:pt>
                <c:pt idx="59">
                  <c:v>91</c:v>
                </c:pt>
                <c:pt idx="60">
                  <c:v>92</c:v>
                </c:pt>
                <c:pt idx="61">
                  <c:v>93</c:v>
                </c:pt>
                <c:pt idx="62">
                  <c:v>94</c:v>
                </c:pt>
                <c:pt idx="63">
                  <c:v>95</c:v>
                </c:pt>
                <c:pt idx="64">
                  <c:v>96</c:v>
                </c:pt>
                <c:pt idx="65">
                  <c:v>97</c:v>
                </c:pt>
                <c:pt idx="66">
                  <c:v>98</c:v>
                </c:pt>
                <c:pt idx="67">
                  <c:v>99</c:v>
                </c:pt>
                <c:pt idx="68">
                  <c:v>100</c:v>
                </c:pt>
              </c:numCache>
            </c:numRef>
          </c:cat>
          <c:val>
            <c:numRef>
              <c:f>'Chart Data'!$G$5:$G$73</c:f>
              <c:numCache>
                <c:ptCount val="69"/>
                <c:pt idx="0">
                  <c:v>13.200574008722704</c:v>
                </c:pt>
                <c:pt idx="1">
                  <c:v>13.748009556928054</c:v>
                </c:pt>
                <c:pt idx="2">
                  <c:v>14.314090209379865</c:v>
                </c:pt>
                <c:pt idx="3">
                  <c:v>14.90089815192579</c:v>
                </c:pt>
                <c:pt idx="4">
                  <c:v>15.509098401828304</c:v>
                </c:pt>
                <c:pt idx="5">
                  <c:v>16.139374579365228</c:v>
                </c:pt>
                <c:pt idx="6">
                  <c:v>16.79242938438812</c:v>
                </c:pt>
                <c:pt idx="7">
                  <c:v>17.468985086607088</c:v>
                </c:pt>
                <c:pt idx="8">
                  <c:v>18.169784030172043</c:v>
                </c:pt>
                <c:pt idx="9">
                  <c:v>18.895589153146048</c:v>
                </c:pt>
                <c:pt idx="10">
                  <c:v>19.647184522502084</c:v>
                </c:pt>
                <c:pt idx="11">
                  <c:v>20.425375885304216</c:v>
                </c:pt>
                <c:pt idx="12">
                  <c:v>21.23099123677116</c:v>
                </c:pt>
                <c:pt idx="13">
                  <c:v>22.06488140595461</c:v>
                </c:pt>
                <c:pt idx="14">
                  <c:v>22.927920659804993</c:v>
                </c:pt>
                <c:pt idx="15">
                  <c:v>23.821007326437183</c:v>
                </c:pt>
                <c:pt idx="16">
                  <c:v>24.74506443845102</c:v>
                </c:pt>
                <c:pt idx="17">
                  <c:v>25.701040397209507</c:v>
                </c:pt>
                <c:pt idx="18">
                  <c:v>26.689909659020156</c:v>
                </c:pt>
                <c:pt idx="19">
                  <c:v>27.71267344422058</c:v>
                </c:pt>
                <c:pt idx="20">
                  <c:v>28.77036047021909</c:v>
                </c:pt>
                <c:pt idx="21">
                  <c:v>29.864027709600414</c:v>
                </c:pt>
                <c:pt idx="22">
                  <c:v>30.994761174460894</c:v>
                </c:pt>
                <c:pt idx="23">
                  <c:v>32.163676728206404</c:v>
                </c:pt>
                <c:pt idx="24">
                  <c:v>33.37192092610771</c:v>
                </c:pt>
                <c:pt idx="25">
                  <c:v>34.620671885979924</c:v>
                </c:pt>
                <c:pt idx="26">
                  <c:v>35.911140190427574</c:v>
                </c:pt>
                <c:pt idx="27">
                  <c:v>37.24456982217317</c:v>
                </c:pt>
                <c:pt idx="28">
                  <c:v>38.62223913407107</c:v>
                </c:pt>
                <c:pt idx="29">
                  <c:v>40.045461855496946</c:v>
                </c:pt>
                <c:pt idx="30">
                  <c:v>41.515588136894664</c:v>
                </c:pt>
                <c:pt idx="31">
                  <c:v>43.03400563436333</c:v>
                </c:pt>
                <c:pt idx="32">
                  <c:v>44.60214063626657</c:v>
                </c:pt>
                <c:pt idx="33">
                  <c:v>46.22145923396508</c:v>
                </c:pt>
                <c:pt idx="34">
                  <c:v>47.89346853888002</c:v>
                </c:pt>
                <c:pt idx="35">
                  <c:v>49.619717948232264</c:v>
                </c:pt>
                <c:pt idx="36">
                  <c:v>51.40180046192159</c:v>
                </c:pt>
                <c:pt idx="37">
                  <c:v>53.241354053161245</c:v>
                </c:pt>
                <c:pt idx="38">
                  <c:v>55.14006309562404</c:v>
                </c:pt>
                <c:pt idx="39">
                  <c:v>57.09965985002326</c:v>
                </c:pt>
                <c:pt idx="40">
                  <c:v>59.12192601321097</c:v>
                </c:pt>
                <c:pt idx="41">
                  <c:v>61.20869433306497</c:v>
                </c:pt>
                <c:pt idx="42">
                  <c:v>63.36185029261721</c:v>
                </c:pt>
                <c:pt idx="43">
                  <c:v>65.58333386709003</c:v>
                </c:pt>
                <c:pt idx="44">
                  <c:v>67.87514135771593</c:v>
                </c:pt>
                <c:pt idx="45">
                  <c:v>70.23932730644758</c:v>
                </c:pt>
                <c:pt idx="46">
                  <c:v>72.67800649591878</c:v>
                </c:pt>
                <c:pt idx="47">
                  <c:v>75.19335603926693</c:v>
                </c:pt>
                <c:pt idx="48">
                  <c:v>77.7876175647264</c:v>
                </c:pt>
                <c:pt idx="49">
                  <c:v>80.46309950017894</c:v>
                </c:pt>
                <c:pt idx="50">
                  <c:v>83.22217946319098</c:v>
                </c:pt>
                <c:pt idx="51">
                  <c:v>86.06730676239148</c:v>
                </c:pt>
                <c:pt idx="52">
                  <c:v>89.0010050164227</c:v>
                </c:pt>
                <c:pt idx="53">
                  <c:v>92.0258748970819</c:v>
                </c:pt>
                <c:pt idx="54">
                  <c:v>95.14459700369437</c:v>
                </c:pt>
                <c:pt idx="55">
                  <c:v>98.35993487620654</c:v>
                </c:pt>
                <c:pt idx="56">
                  <c:v>101.67473815497182</c:v>
                </c:pt>
                <c:pt idx="57">
                  <c:v>105.09194589572597</c:v>
                </c:pt>
                <c:pt idx="58">
                  <c:v>108.61459004878428</c:v>
                </c:pt>
                <c:pt idx="59">
                  <c:v>112.24579911211708</c:v>
                </c:pt>
                <c:pt idx="60">
                  <c:v>115.9888019685799</c:v>
                </c:pt>
                <c:pt idx="61">
                  <c:v>119.84693191827249</c:v>
                </c:pt>
                <c:pt idx="62">
                  <c:v>123.8236309177491</c:v>
                </c:pt>
                <c:pt idx="63">
                  <c:v>127.92245403858692</c:v>
                </c:pt>
                <c:pt idx="64">
                  <c:v>132.1470741586942</c:v>
                </c:pt>
                <c:pt idx="65">
                  <c:v>136.5012869006582</c:v>
                </c:pt>
                <c:pt idx="66">
                  <c:v>140.9890158324461</c:v>
                </c:pt>
                <c:pt idx="67">
                  <c:v>145.6143179468356</c:v>
                </c:pt>
                <c:pt idx="68">
                  <c:v>150.38138943713602</c:v>
                </c:pt>
              </c:numCache>
            </c:numRef>
          </c:val>
          <c:smooth val="0"/>
        </c:ser>
        <c:ser>
          <c:idx val="5"/>
          <c:order val="5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Data'!$B$5:$B$73</c:f>
              <c:numCache>
                <c:ptCount val="69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54</c:v>
                </c:pt>
                <c:pt idx="23">
                  <c:v>55</c:v>
                </c:pt>
                <c:pt idx="24">
                  <c:v>56</c:v>
                </c:pt>
                <c:pt idx="25">
                  <c:v>57</c:v>
                </c:pt>
                <c:pt idx="26">
                  <c:v>58</c:v>
                </c:pt>
                <c:pt idx="27">
                  <c:v>59</c:v>
                </c:pt>
                <c:pt idx="28">
                  <c:v>60</c:v>
                </c:pt>
                <c:pt idx="29">
                  <c:v>61</c:v>
                </c:pt>
                <c:pt idx="30">
                  <c:v>62</c:v>
                </c:pt>
                <c:pt idx="31">
                  <c:v>63</c:v>
                </c:pt>
                <c:pt idx="32">
                  <c:v>64</c:v>
                </c:pt>
                <c:pt idx="33">
                  <c:v>65</c:v>
                </c:pt>
                <c:pt idx="34">
                  <c:v>66</c:v>
                </c:pt>
                <c:pt idx="35">
                  <c:v>67</c:v>
                </c:pt>
                <c:pt idx="36">
                  <c:v>68</c:v>
                </c:pt>
                <c:pt idx="37">
                  <c:v>69</c:v>
                </c:pt>
                <c:pt idx="38">
                  <c:v>70</c:v>
                </c:pt>
                <c:pt idx="39">
                  <c:v>71</c:v>
                </c:pt>
                <c:pt idx="40">
                  <c:v>72</c:v>
                </c:pt>
                <c:pt idx="41">
                  <c:v>73</c:v>
                </c:pt>
                <c:pt idx="42">
                  <c:v>74</c:v>
                </c:pt>
                <c:pt idx="43">
                  <c:v>75</c:v>
                </c:pt>
                <c:pt idx="44">
                  <c:v>76</c:v>
                </c:pt>
                <c:pt idx="45">
                  <c:v>77</c:v>
                </c:pt>
                <c:pt idx="46">
                  <c:v>78</c:v>
                </c:pt>
                <c:pt idx="47">
                  <c:v>79</c:v>
                </c:pt>
                <c:pt idx="48">
                  <c:v>80</c:v>
                </c:pt>
                <c:pt idx="49">
                  <c:v>81</c:v>
                </c:pt>
                <c:pt idx="50">
                  <c:v>82</c:v>
                </c:pt>
                <c:pt idx="51">
                  <c:v>83</c:v>
                </c:pt>
                <c:pt idx="52">
                  <c:v>84</c:v>
                </c:pt>
                <c:pt idx="53">
                  <c:v>85</c:v>
                </c:pt>
                <c:pt idx="54">
                  <c:v>86</c:v>
                </c:pt>
                <c:pt idx="55">
                  <c:v>87</c:v>
                </c:pt>
                <c:pt idx="56">
                  <c:v>88</c:v>
                </c:pt>
                <c:pt idx="57">
                  <c:v>89</c:v>
                </c:pt>
                <c:pt idx="58">
                  <c:v>90</c:v>
                </c:pt>
                <c:pt idx="59">
                  <c:v>91</c:v>
                </c:pt>
                <c:pt idx="60">
                  <c:v>92</c:v>
                </c:pt>
                <c:pt idx="61">
                  <c:v>93</c:v>
                </c:pt>
                <c:pt idx="62">
                  <c:v>94</c:v>
                </c:pt>
                <c:pt idx="63">
                  <c:v>95</c:v>
                </c:pt>
                <c:pt idx="64">
                  <c:v>96</c:v>
                </c:pt>
                <c:pt idx="65">
                  <c:v>97</c:v>
                </c:pt>
                <c:pt idx="66">
                  <c:v>98</c:v>
                </c:pt>
                <c:pt idx="67">
                  <c:v>99</c:v>
                </c:pt>
                <c:pt idx="68">
                  <c:v>100</c:v>
                </c:pt>
              </c:numCache>
            </c:numRef>
          </c:cat>
          <c:val>
            <c:numRef>
              <c:f>'Chart Data'!$H$5:$H$73</c:f>
              <c:numCache>
                <c:ptCount val="69"/>
                <c:pt idx="0">
                  <c:v>15.840688810467244</c:v>
                </c:pt>
                <c:pt idx="1">
                  <c:v>16.497611468313664</c:v>
                </c:pt>
                <c:pt idx="2">
                  <c:v>17.17690825125584</c:v>
                </c:pt>
                <c:pt idx="3">
                  <c:v>17.88107778231095</c:v>
                </c:pt>
                <c:pt idx="4">
                  <c:v>18.610918082193965</c:v>
                </c:pt>
                <c:pt idx="5">
                  <c:v>19.367249495238273</c:v>
                </c:pt>
                <c:pt idx="6">
                  <c:v>20.150915261265745</c:v>
                </c:pt>
                <c:pt idx="7">
                  <c:v>20.962782103928504</c:v>
                </c:pt>
                <c:pt idx="8">
                  <c:v>21.80374083620645</c:v>
                </c:pt>
                <c:pt idx="9">
                  <c:v>22.67470698377526</c:v>
                </c:pt>
                <c:pt idx="10">
                  <c:v>23.5766214270025</c:v>
                </c:pt>
                <c:pt idx="11">
                  <c:v>24.51045106236506</c:v>
                </c:pt>
                <c:pt idx="12">
                  <c:v>25.47718948412539</c:v>
                </c:pt>
                <c:pt idx="13">
                  <c:v>26.477857687145526</c:v>
                </c:pt>
                <c:pt idx="14">
                  <c:v>27.513504791765993</c:v>
                </c:pt>
                <c:pt idx="15">
                  <c:v>28.585208791724618</c:v>
                </c:pt>
                <c:pt idx="16">
                  <c:v>29.694077326141223</c:v>
                </c:pt>
                <c:pt idx="17">
                  <c:v>30.84124847665141</c:v>
                </c:pt>
                <c:pt idx="18">
                  <c:v>32.02789159082418</c:v>
                </c:pt>
                <c:pt idx="19">
                  <c:v>33.2552081330647</c:v>
                </c:pt>
                <c:pt idx="20">
                  <c:v>34.52443256426291</c:v>
                </c:pt>
                <c:pt idx="21">
                  <c:v>35.836833251520495</c:v>
                </c:pt>
                <c:pt idx="22">
                  <c:v>37.193713409353066</c:v>
                </c:pt>
                <c:pt idx="23">
                  <c:v>38.59641207384768</c:v>
                </c:pt>
                <c:pt idx="24">
                  <c:v>40.046305111329254</c:v>
                </c:pt>
                <c:pt idx="25">
                  <c:v>41.54480626317591</c:v>
                </c:pt>
                <c:pt idx="26">
                  <c:v>43.093368228513086</c:v>
                </c:pt>
                <c:pt idx="27">
                  <c:v>44.6934837866078</c:v>
                </c:pt>
                <c:pt idx="28">
                  <c:v>46.346686960885286</c:v>
                </c:pt>
                <c:pt idx="29">
                  <c:v>48.05455422659633</c:v>
                </c:pt>
                <c:pt idx="30">
                  <c:v>49.8187057642736</c:v>
                </c:pt>
                <c:pt idx="31">
                  <c:v>51.640806761236</c:v>
                </c:pt>
                <c:pt idx="32">
                  <c:v>53.52256876351988</c:v>
                </c:pt>
                <c:pt idx="33">
                  <c:v>55.46575108075809</c:v>
                </c:pt>
                <c:pt idx="34">
                  <c:v>57.472162246656026</c:v>
                </c:pt>
                <c:pt idx="35">
                  <c:v>59.543661537878705</c:v>
                </c:pt>
                <c:pt idx="36">
                  <c:v>61.68216055430591</c:v>
                </c:pt>
                <c:pt idx="37">
                  <c:v>63.88962486379349</c:v>
                </c:pt>
                <c:pt idx="38">
                  <c:v>66.16807571474885</c:v>
                </c:pt>
                <c:pt idx="39">
                  <c:v>68.51959182002791</c:v>
                </c:pt>
                <c:pt idx="40">
                  <c:v>70.94631121585316</c:v>
                </c:pt>
                <c:pt idx="41">
                  <c:v>73.45043319967796</c:v>
                </c:pt>
                <c:pt idx="42">
                  <c:v>76.03422035114065</c:v>
                </c:pt>
                <c:pt idx="43">
                  <c:v>78.70000064050802</c:v>
                </c:pt>
                <c:pt idx="44">
                  <c:v>81.45016962925911</c:v>
                </c:pt>
                <c:pt idx="45">
                  <c:v>84.28719276773708</c:v>
                </c:pt>
                <c:pt idx="46">
                  <c:v>87.21360779510253</c:v>
                </c:pt>
                <c:pt idx="47">
                  <c:v>90.23202724712031</c:v>
                </c:pt>
                <c:pt idx="48">
                  <c:v>93.34514107767167</c:v>
                </c:pt>
                <c:pt idx="49">
                  <c:v>96.55571940021474</c:v>
                </c:pt>
                <c:pt idx="50">
                  <c:v>99.86661535582917</c:v>
                </c:pt>
                <c:pt idx="51">
                  <c:v>103.28076811486977</c:v>
                </c:pt>
                <c:pt idx="52">
                  <c:v>106.80120601970724</c:v>
                </c:pt>
                <c:pt idx="53">
                  <c:v>110.43104987649829</c:v>
                </c:pt>
                <c:pt idx="54">
                  <c:v>114.17351640443324</c:v>
                </c:pt>
                <c:pt idx="55">
                  <c:v>118.03192185144783</c:v>
                </c:pt>
                <c:pt idx="56">
                  <c:v>122.00968578596618</c:v>
                </c:pt>
                <c:pt idx="57">
                  <c:v>126.11033507487116</c:v>
                </c:pt>
                <c:pt idx="58">
                  <c:v>130.33750805854115</c:v>
                </c:pt>
                <c:pt idx="59">
                  <c:v>134.6949589345405</c:v>
                </c:pt>
                <c:pt idx="60">
                  <c:v>139.1865623622959</c:v>
                </c:pt>
                <c:pt idx="61">
                  <c:v>143.81631830192697</c:v>
                </c:pt>
                <c:pt idx="62">
                  <c:v>148.58835710129893</c:v>
                </c:pt>
                <c:pt idx="63">
                  <c:v>153.5069448463043</c:v>
                </c:pt>
                <c:pt idx="64">
                  <c:v>158.57648899043306</c:v>
                </c:pt>
                <c:pt idx="65">
                  <c:v>163.8015442807898</c:v>
                </c:pt>
                <c:pt idx="66">
                  <c:v>169.1868189989353</c:v>
                </c:pt>
                <c:pt idx="67">
                  <c:v>174.73718153620274</c:v>
                </c:pt>
                <c:pt idx="68">
                  <c:v>180.45766732456323</c:v>
                </c:pt>
              </c:numCache>
            </c:numRef>
          </c:val>
          <c:smooth val="0"/>
        </c:ser>
        <c:ser>
          <c:idx val="6"/>
          <c:order val="6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Data'!$B$5:$B$73</c:f>
              <c:numCache>
                <c:ptCount val="69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54</c:v>
                </c:pt>
                <c:pt idx="23">
                  <c:v>55</c:v>
                </c:pt>
                <c:pt idx="24">
                  <c:v>56</c:v>
                </c:pt>
                <c:pt idx="25">
                  <c:v>57</c:v>
                </c:pt>
                <c:pt idx="26">
                  <c:v>58</c:v>
                </c:pt>
                <c:pt idx="27">
                  <c:v>59</c:v>
                </c:pt>
                <c:pt idx="28">
                  <c:v>60</c:v>
                </c:pt>
                <c:pt idx="29">
                  <c:v>61</c:v>
                </c:pt>
                <c:pt idx="30">
                  <c:v>62</c:v>
                </c:pt>
                <c:pt idx="31">
                  <c:v>63</c:v>
                </c:pt>
                <c:pt idx="32">
                  <c:v>64</c:v>
                </c:pt>
                <c:pt idx="33">
                  <c:v>65</c:v>
                </c:pt>
                <c:pt idx="34">
                  <c:v>66</c:v>
                </c:pt>
                <c:pt idx="35">
                  <c:v>67</c:v>
                </c:pt>
                <c:pt idx="36">
                  <c:v>68</c:v>
                </c:pt>
                <c:pt idx="37">
                  <c:v>69</c:v>
                </c:pt>
                <c:pt idx="38">
                  <c:v>70</c:v>
                </c:pt>
                <c:pt idx="39">
                  <c:v>71</c:v>
                </c:pt>
                <c:pt idx="40">
                  <c:v>72</c:v>
                </c:pt>
                <c:pt idx="41">
                  <c:v>73</c:v>
                </c:pt>
                <c:pt idx="42">
                  <c:v>74</c:v>
                </c:pt>
                <c:pt idx="43">
                  <c:v>75</c:v>
                </c:pt>
                <c:pt idx="44">
                  <c:v>76</c:v>
                </c:pt>
                <c:pt idx="45">
                  <c:v>77</c:v>
                </c:pt>
                <c:pt idx="46">
                  <c:v>78</c:v>
                </c:pt>
                <c:pt idx="47">
                  <c:v>79</c:v>
                </c:pt>
                <c:pt idx="48">
                  <c:v>80</c:v>
                </c:pt>
                <c:pt idx="49">
                  <c:v>81</c:v>
                </c:pt>
                <c:pt idx="50">
                  <c:v>82</c:v>
                </c:pt>
                <c:pt idx="51">
                  <c:v>83</c:v>
                </c:pt>
                <c:pt idx="52">
                  <c:v>84</c:v>
                </c:pt>
                <c:pt idx="53">
                  <c:v>85</c:v>
                </c:pt>
                <c:pt idx="54">
                  <c:v>86</c:v>
                </c:pt>
                <c:pt idx="55">
                  <c:v>87</c:v>
                </c:pt>
                <c:pt idx="56">
                  <c:v>88</c:v>
                </c:pt>
                <c:pt idx="57">
                  <c:v>89</c:v>
                </c:pt>
                <c:pt idx="58">
                  <c:v>90</c:v>
                </c:pt>
                <c:pt idx="59">
                  <c:v>91</c:v>
                </c:pt>
                <c:pt idx="60">
                  <c:v>92</c:v>
                </c:pt>
                <c:pt idx="61">
                  <c:v>93</c:v>
                </c:pt>
                <c:pt idx="62">
                  <c:v>94</c:v>
                </c:pt>
                <c:pt idx="63">
                  <c:v>95</c:v>
                </c:pt>
                <c:pt idx="64">
                  <c:v>96</c:v>
                </c:pt>
                <c:pt idx="65">
                  <c:v>97</c:v>
                </c:pt>
                <c:pt idx="66">
                  <c:v>98</c:v>
                </c:pt>
                <c:pt idx="67">
                  <c:v>99</c:v>
                </c:pt>
                <c:pt idx="68">
                  <c:v>100</c:v>
                </c:pt>
              </c:numCache>
            </c:numRef>
          </c:cat>
          <c:val>
            <c:numRef>
              <c:f>'Chart Data'!$I$5:$I$73</c:f>
              <c:numCache>
                <c:ptCount val="69"/>
                <c:pt idx="0">
                  <c:v>18.480803612211787</c:v>
                </c:pt>
                <c:pt idx="1">
                  <c:v>19.247213379699275</c:v>
                </c:pt>
                <c:pt idx="2">
                  <c:v>20.03972629313181</c:v>
                </c:pt>
                <c:pt idx="3">
                  <c:v>20.861257412696105</c:v>
                </c:pt>
                <c:pt idx="4">
                  <c:v>21.712737762559623</c:v>
                </c:pt>
                <c:pt idx="5">
                  <c:v>22.59512441111132</c:v>
                </c:pt>
                <c:pt idx="6">
                  <c:v>23.50940113814337</c:v>
                </c:pt>
                <c:pt idx="7">
                  <c:v>24.45657912124992</c:v>
                </c:pt>
                <c:pt idx="8">
                  <c:v>25.43769764224086</c:v>
                </c:pt>
                <c:pt idx="9">
                  <c:v>26.453824814404467</c:v>
                </c:pt>
                <c:pt idx="10">
                  <c:v>27.506058331502917</c:v>
                </c:pt>
                <c:pt idx="11">
                  <c:v>28.5955262394259</c:v>
                </c:pt>
                <c:pt idx="12">
                  <c:v>29.72338773147962</c:v>
                </c:pt>
                <c:pt idx="13">
                  <c:v>30.890833968336448</c:v>
                </c:pt>
                <c:pt idx="14">
                  <c:v>32.09908892372699</c:v>
                </c:pt>
                <c:pt idx="15">
                  <c:v>33.34941025701205</c:v>
                </c:pt>
                <c:pt idx="16">
                  <c:v>34.64309021383142</c:v>
                </c:pt>
                <c:pt idx="17">
                  <c:v>35.981456556093306</c:v>
                </c:pt>
                <c:pt idx="18">
                  <c:v>37.36587352262821</c:v>
                </c:pt>
                <c:pt idx="19">
                  <c:v>38.797742821908805</c:v>
                </c:pt>
                <c:pt idx="20">
                  <c:v>40.27850465830672</c:v>
                </c:pt>
                <c:pt idx="21">
                  <c:v>41.80963879344058</c:v>
                </c:pt>
                <c:pt idx="22">
                  <c:v>43.39266564424525</c:v>
                </c:pt>
                <c:pt idx="23">
                  <c:v>45.029147419488964</c:v>
                </c:pt>
                <c:pt idx="24">
                  <c:v>46.720689296550795</c:v>
                </c:pt>
                <c:pt idx="25">
                  <c:v>48.46894064037188</c:v>
                </c:pt>
                <c:pt idx="26">
                  <c:v>50.2755962665986</c:v>
                </c:pt>
                <c:pt idx="27">
                  <c:v>52.14239775104243</c:v>
                </c:pt>
                <c:pt idx="28">
                  <c:v>54.0711347876995</c:v>
                </c:pt>
                <c:pt idx="29">
                  <c:v>56.063646597695715</c:v>
                </c:pt>
                <c:pt idx="30">
                  <c:v>58.121823391652526</c:v>
                </c:pt>
                <c:pt idx="31">
                  <c:v>60.24760788810866</c:v>
                </c:pt>
                <c:pt idx="32">
                  <c:v>62.442996890773195</c:v>
                </c:pt>
                <c:pt idx="33">
                  <c:v>64.7100429275511</c:v>
                </c:pt>
                <c:pt idx="34">
                  <c:v>67.05085595443202</c:v>
                </c:pt>
                <c:pt idx="35">
                  <c:v>69.46760512752516</c:v>
                </c:pt>
                <c:pt idx="36">
                  <c:v>71.96252064669022</c:v>
                </c:pt>
                <c:pt idx="37">
                  <c:v>74.53789567442574</c:v>
                </c:pt>
                <c:pt idx="38">
                  <c:v>77.19608833387366</c:v>
                </c:pt>
                <c:pt idx="39">
                  <c:v>79.93952379003255</c:v>
                </c:pt>
                <c:pt idx="40">
                  <c:v>82.77069641849535</c:v>
                </c:pt>
                <c:pt idx="41">
                  <c:v>85.69217206629095</c:v>
                </c:pt>
                <c:pt idx="42">
                  <c:v>88.70659040966409</c:v>
                </c:pt>
                <c:pt idx="43">
                  <c:v>91.81666741392604</c:v>
                </c:pt>
                <c:pt idx="44">
                  <c:v>95.02519790080231</c:v>
                </c:pt>
                <c:pt idx="45">
                  <c:v>98.33505822902659</c:v>
                </c:pt>
                <c:pt idx="46">
                  <c:v>101.74920909428627</c:v>
                </c:pt>
                <c:pt idx="47">
                  <c:v>105.27069845497368</c:v>
                </c:pt>
                <c:pt idx="48">
                  <c:v>108.90266459061695</c:v>
                </c:pt>
                <c:pt idx="49">
                  <c:v>112.64833930025051</c:v>
                </c:pt>
                <c:pt idx="50">
                  <c:v>116.51105124846737</c:v>
                </c:pt>
                <c:pt idx="51">
                  <c:v>120.49422946734808</c:v>
                </c:pt>
                <c:pt idx="52">
                  <c:v>124.60140702299176</c:v>
                </c:pt>
                <c:pt idx="53">
                  <c:v>128.83622485591468</c:v>
                </c:pt>
                <c:pt idx="54">
                  <c:v>133.20243580517212</c:v>
                </c:pt>
                <c:pt idx="55">
                  <c:v>137.70390882668914</c:v>
                </c:pt>
                <c:pt idx="56">
                  <c:v>142.34463341696053</c:v>
                </c:pt>
                <c:pt idx="57">
                  <c:v>147.12872425401636</c:v>
                </c:pt>
                <c:pt idx="58">
                  <c:v>152.060426068298</c:v>
                </c:pt>
                <c:pt idx="59">
                  <c:v>157.1441187569639</c:v>
                </c:pt>
                <c:pt idx="60">
                  <c:v>162.38432275601184</c:v>
                </c:pt>
                <c:pt idx="61">
                  <c:v>167.78570468558146</c:v>
                </c:pt>
                <c:pt idx="62">
                  <c:v>173.35308328484874</c:v>
                </c:pt>
                <c:pt idx="63">
                  <c:v>179.0914356540217</c:v>
                </c:pt>
                <c:pt idx="64">
                  <c:v>185.0059038221719</c:v>
                </c:pt>
                <c:pt idx="65">
                  <c:v>191.10180166092147</c:v>
                </c:pt>
                <c:pt idx="66">
                  <c:v>197.38462216542456</c:v>
                </c:pt>
                <c:pt idx="67">
                  <c:v>203.86004512556983</c:v>
                </c:pt>
                <c:pt idx="68">
                  <c:v>210.53394521199039</c:v>
                </c:pt>
              </c:numCache>
            </c:numRef>
          </c:val>
          <c:smooth val="0"/>
        </c:ser>
        <c:ser>
          <c:idx val="7"/>
          <c:order val="7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Data'!$B$5:$B$73</c:f>
              <c:numCache>
                <c:ptCount val="69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54</c:v>
                </c:pt>
                <c:pt idx="23">
                  <c:v>55</c:v>
                </c:pt>
                <c:pt idx="24">
                  <c:v>56</c:v>
                </c:pt>
                <c:pt idx="25">
                  <c:v>57</c:v>
                </c:pt>
                <c:pt idx="26">
                  <c:v>58</c:v>
                </c:pt>
                <c:pt idx="27">
                  <c:v>59</c:v>
                </c:pt>
                <c:pt idx="28">
                  <c:v>60</c:v>
                </c:pt>
                <c:pt idx="29">
                  <c:v>61</c:v>
                </c:pt>
                <c:pt idx="30">
                  <c:v>62</c:v>
                </c:pt>
                <c:pt idx="31">
                  <c:v>63</c:v>
                </c:pt>
                <c:pt idx="32">
                  <c:v>64</c:v>
                </c:pt>
                <c:pt idx="33">
                  <c:v>65</c:v>
                </c:pt>
                <c:pt idx="34">
                  <c:v>66</c:v>
                </c:pt>
                <c:pt idx="35">
                  <c:v>67</c:v>
                </c:pt>
                <c:pt idx="36">
                  <c:v>68</c:v>
                </c:pt>
                <c:pt idx="37">
                  <c:v>69</c:v>
                </c:pt>
                <c:pt idx="38">
                  <c:v>70</c:v>
                </c:pt>
                <c:pt idx="39">
                  <c:v>71</c:v>
                </c:pt>
                <c:pt idx="40">
                  <c:v>72</c:v>
                </c:pt>
                <c:pt idx="41">
                  <c:v>73</c:v>
                </c:pt>
                <c:pt idx="42">
                  <c:v>74</c:v>
                </c:pt>
                <c:pt idx="43">
                  <c:v>75</c:v>
                </c:pt>
                <c:pt idx="44">
                  <c:v>76</c:v>
                </c:pt>
                <c:pt idx="45">
                  <c:v>77</c:v>
                </c:pt>
                <c:pt idx="46">
                  <c:v>78</c:v>
                </c:pt>
                <c:pt idx="47">
                  <c:v>79</c:v>
                </c:pt>
                <c:pt idx="48">
                  <c:v>80</c:v>
                </c:pt>
                <c:pt idx="49">
                  <c:v>81</c:v>
                </c:pt>
                <c:pt idx="50">
                  <c:v>82</c:v>
                </c:pt>
                <c:pt idx="51">
                  <c:v>83</c:v>
                </c:pt>
                <c:pt idx="52">
                  <c:v>84</c:v>
                </c:pt>
                <c:pt idx="53">
                  <c:v>85</c:v>
                </c:pt>
                <c:pt idx="54">
                  <c:v>86</c:v>
                </c:pt>
                <c:pt idx="55">
                  <c:v>87</c:v>
                </c:pt>
                <c:pt idx="56">
                  <c:v>88</c:v>
                </c:pt>
                <c:pt idx="57">
                  <c:v>89</c:v>
                </c:pt>
                <c:pt idx="58">
                  <c:v>90</c:v>
                </c:pt>
                <c:pt idx="59">
                  <c:v>91</c:v>
                </c:pt>
                <c:pt idx="60">
                  <c:v>92</c:v>
                </c:pt>
                <c:pt idx="61">
                  <c:v>93</c:v>
                </c:pt>
                <c:pt idx="62">
                  <c:v>94</c:v>
                </c:pt>
                <c:pt idx="63">
                  <c:v>95</c:v>
                </c:pt>
                <c:pt idx="64">
                  <c:v>96</c:v>
                </c:pt>
                <c:pt idx="65">
                  <c:v>97</c:v>
                </c:pt>
                <c:pt idx="66">
                  <c:v>98</c:v>
                </c:pt>
                <c:pt idx="67">
                  <c:v>99</c:v>
                </c:pt>
                <c:pt idx="68">
                  <c:v>100</c:v>
                </c:pt>
              </c:numCache>
            </c:numRef>
          </c:cat>
          <c:val>
            <c:numRef>
              <c:f>'Chart Data'!$J$5:$J$73</c:f>
              <c:numCache>
                <c:ptCount val="69"/>
                <c:pt idx="0">
                  <c:v>21.12091841395633</c:v>
                </c:pt>
                <c:pt idx="1">
                  <c:v>21.996815291084886</c:v>
                </c:pt>
                <c:pt idx="2">
                  <c:v>22.902544335007782</c:v>
                </c:pt>
                <c:pt idx="3">
                  <c:v>23.841437043081267</c:v>
                </c:pt>
                <c:pt idx="4">
                  <c:v>24.814557442925288</c:v>
                </c:pt>
                <c:pt idx="5">
                  <c:v>25.822999326984366</c:v>
                </c:pt>
                <c:pt idx="6">
                  <c:v>26.867887015020997</c:v>
                </c:pt>
                <c:pt idx="7">
                  <c:v>27.95037613857134</c:v>
                </c:pt>
                <c:pt idx="8">
                  <c:v>29.071654448275275</c:v>
                </c:pt>
                <c:pt idx="9">
                  <c:v>30.232942645033674</c:v>
                </c:pt>
                <c:pt idx="10">
                  <c:v>31.435495236003337</c:v>
                </c:pt>
                <c:pt idx="11">
                  <c:v>32.680601416486745</c:v>
                </c:pt>
                <c:pt idx="12">
                  <c:v>33.969585978833855</c:v>
                </c:pt>
                <c:pt idx="13">
                  <c:v>35.30381024952737</c:v>
                </c:pt>
                <c:pt idx="14">
                  <c:v>36.684673055687995</c:v>
                </c:pt>
                <c:pt idx="15">
                  <c:v>38.1136117222995</c:v>
                </c:pt>
                <c:pt idx="16">
                  <c:v>39.59210310152163</c:v>
                </c:pt>
                <c:pt idx="17">
                  <c:v>41.12166463553521</c:v>
                </c:pt>
                <c:pt idx="18">
                  <c:v>42.70385545443225</c:v>
                </c:pt>
                <c:pt idx="19">
                  <c:v>44.340277510752934</c:v>
                </c:pt>
                <c:pt idx="20">
                  <c:v>46.03257675235054</c:v>
                </c:pt>
                <c:pt idx="21">
                  <c:v>47.782444335360665</c:v>
                </c:pt>
                <c:pt idx="22">
                  <c:v>49.59161787913743</c:v>
                </c:pt>
                <c:pt idx="23">
                  <c:v>51.46188276513025</c:v>
                </c:pt>
                <c:pt idx="24">
                  <c:v>53.39507348177234</c:v>
                </c:pt>
                <c:pt idx="25">
                  <c:v>55.39307501756788</c:v>
                </c:pt>
                <c:pt idx="26">
                  <c:v>57.45782430468412</c:v>
                </c:pt>
                <c:pt idx="27">
                  <c:v>59.591311715477076</c:v>
                </c:pt>
                <c:pt idx="28">
                  <c:v>61.79558261451372</c:v>
                </c:pt>
                <c:pt idx="29">
                  <c:v>64.07273896879511</c:v>
                </c:pt>
                <c:pt idx="30">
                  <c:v>66.42494101903146</c:v>
                </c:pt>
                <c:pt idx="31">
                  <c:v>68.85440901498134</c:v>
                </c:pt>
                <c:pt idx="32">
                  <c:v>71.3634250180265</c:v>
                </c:pt>
                <c:pt idx="33">
                  <c:v>73.95433477434412</c:v>
                </c:pt>
                <c:pt idx="34">
                  <c:v>76.62954966220803</c:v>
                </c:pt>
                <c:pt idx="35">
                  <c:v>79.39154871717163</c:v>
                </c:pt>
                <c:pt idx="36">
                  <c:v>82.24288073907455</c:v>
                </c:pt>
                <c:pt idx="37">
                  <c:v>85.186166485058</c:v>
                </c:pt>
                <c:pt idx="38">
                  <c:v>88.22410095299848</c:v>
                </c:pt>
                <c:pt idx="39">
                  <c:v>91.35945576003722</c:v>
                </c:pt>
                <c:pt idx="40">
                  <c:v>94.59508162113755</c:v>
                </c:pt>
                <c:pt idx="41">
                  <c:v>97.93391093290396</c:v>
                </c:pt>
                <c:pt idx="42">
                  <c:v>101.37896046818754</c:v>
                </c:pt>
                <c:pt idx="43">
                  <c:v>104.93333418734404</c:v>
                </c:pt>
                <c:pt idx="44">
                  <c:v>108.6002261723455</c:v>
                </c:pt>
                <c:pt idx="45">
                  <c:v>112.3829236903161</c:v>
                </c:pt>
                <c:pt idx="46">
                  <c:v>116.28481039347004</c:v>
                </c:pt>
                <c:pt idx="47">
                  <c:v>120.30936966282708</c:v>
                </c:pt>
                <c:pt idx="48">
                  <c:v>124.46018810356225</c:v>
                </c:pt>
                <c:pt idx="49">
                  <c:v>128.7409592002863</c:v>
                </c:pt>
                <c:pt idx="50">
                  <c:v>133.1554871411056</c:v>
                </c:pt>
                <c:pt idx="51">
                  <c:v>137.70769081982638</c:v>
                </c:pt>
                <c:pt idx="52">
                  <c:v>142.40160802627634</c:v>
                </c:pt>
                <c:pt idx="53">
                  <c:v>147.24139983533104</c:v>
                </c:pt>
                <c:pt idx="54">
                  <c:v>152.231355205911</c:v>
                </c:pt>
                <c:pt idx="55">
                  <c:v>157.37589580193048</c:v>
                </c:pt>
                <c:pt idx="56">
                  <c:v>162.6795810479549</c:v>
                </c:pt>
                <c:pt idx="57">
                  <c:v>168.14711343316156</c:v>
                </c:pt>
                <c:pt idx="58">
                  <c:v>173.78334407805488</c:v>
                </c:pt>
                <c:pt idx="59">
                  <c:v>179.59327857938734</c:v>
                </c:pt>
                <c:pt idx="60">
                  <c:v>185.58208314972785</c:v>
                </c:pt>
                <c:pt idx="61">
                  <c:v>191.755091069236</c:v>
                </c:pt>
                <c:pt idx="62">
                  <c:v>198.11780946839858</c:v>
                </c:pt>
                <c:pt idx="63">
                  <c:v>204.67592646173907</c:v>
                </c:pt>
                <c:pt idx="64">
                  <c:v>211.43531865391077</c:v>
                </c:pt>
                <c:pt idx="65">
                  <c:v>218.40205904105312</c:v>
                </c:pt>
                <c:pt idx="66">
                  <c:v>225.5824253319138</c:v>
                </c:pt>
                <c:pt idx="67">
                  <c:v>232.98290871493697</c:v>
                </c:pt>
                <c:pt idx="68">
                  <c:v>240.61022309941762</c:v>
                </c:pt>
              </c:numCache>
            </c:numRef>
          </c:val>
          <c:smooth val="0"/>
        </c:ser>
        <c:ser>
          <c:idx val="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Data'!$B$5:$B$73</c:f>
              <c:numCache>
                <c:ptCount val="69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54</c:v>
                </c:pt>
                <c:pt idx="23">
                  <c:v>55</c:v>
                </c:pt>
                <c:pt idx="24">
                  <c:v>56</c:v>
                </c:pt>
                <c:pt idx="25">
                  <c:v>57</c:v>
                </c:pt>
                <c:pt idx="26">
                  <c:v>58</c:v>
                </c:pt>
                <c:pt idx="27">
                  <c:v>59</c:v>
                </c:pt>
                <c:pt idx="28">
                  <c:v>60</c:v>
                </c:pt>
                <c:pt idx="29">
                  <c:v>61</c:v>
                </c:pt>
                <c:pt idx="30">
                  <c:v>62</c:v>
                </c:pt>
                <c:pt idx="31">
                  <c:v>63</c:v>
                </c:pt>
                <c:pt idx="32">
                  <c:v>64</c:v>
                </c:pt>
                <c:pt idx="33">
                  <c:v>65</c:v>
                </c:pt>
                <c:pt idx="34">
                  <c:v>66</c:v>
                </c:pt>
                <c:pt idx="35">
                  <c:v>67</c:v>
                </c:pt>
                <c:pt idx="36">
                  <c:v>68</c:v>
                </c:pt>
                <c:pt idx="37">
                  <c:v>69</c:v>
                </c:pt>
                <c:pt idx="38">
                  <c:v>70</c:v>
                </c:pt>
                <c:pt idx="39">
                  <c:v>71</c:v>
                </c:pt>
                <c:pt idx="40">
                  <c:v>72</c:v>
                </c:pt>
                <c:pt idx="41">
                  <c:v>73</c:v>
                </c:pt>
                <c:pt idx="42">
                  <c:v>74</c:v>
                </c:pt>
                <c:pt idx="43">
                  <c:v>75</c:v>
                </c:pt>
                <c:pt idx="44">
                  <c:v>76</c:v>
                </c:pt>
                <c:pt idx="45">
                  <c:v>77</c:v>
                </c:pt>
                <c:pt idx="46">
                  <c:v>78</c:v>
                </c:pt>
                <c:pt idx="47">
                  <c:v>79</c:v>
                </c:pt>
                <c:pt idx="48">
                  <c:v>80</c:v>
                </c:pt>
                <c:pt idx="49">
                  <c:v>81</c:v>
                </c:pt>
                <c:pt idx="50">
                  <c:v>82</c:v>
                </c:pt>
                <c:pt idx="51">
                  <c:v>83</c:v>
                </c:pt>
                <c:pt idx="52">
                  <c:v>84</c:v>
                </c:pt>
                <c:pt idx="53">
                  <c:v>85</c:v>
                </c:pt>
                <c:pt idx="54">
                  <c:v>86</c:v>
                </c:pt>
                <c:pt idx="55">
                  <c:v>87</c:v>
                </c:pt>
                <c:pt idx="56">
                  <c:v>88</c:v>
                </c:pt>
                <c:pt idx="57">
                  <c:v>89</c:v>
                </c:pt>
                <c:pt idx="58">
                  <c:v>90</c:v>
                </c:pt>
                <c:pt idx="59">
                  <c:v>91</c:v>
                </c:pt>
                <c:pt idx="60">
                  <c:v>92</c:v>
                </c:pt>
                <c:pt idx="61">
                  <c:v>93</c:v>
                </c:pt>
                <c:pt idx="62">
                  <c:v>94</c:v>
                </c:pt>
                <c:pt idx="63">
                  <c:v>95</c:v>
                </c:pt>
                <c:pt idx="64">
                  <c:v>96</c:v>
                </c:pt>
                <c:pt idx="65">
                  <c:v>97</c:v>
                </c:pt>
                <c:pt idx="66">
                  <c:v>98</c:v>
                </c:pt>
                <c:pt idx="67">
                  <c:v>99</c:v>
                </c:pt>
                <c:pt idx="68">
                  <c:v>100</c:v>
                </c:pt>
              </c:numCache>
            </c:numRef>
          </c:cat>
          <c:val>
            <c:numRef>
              <c:f>'Chart Data'!$K$5:$K$73</c:f>
              <c:numCache>
                <c:ptCount val="69"/>
                <c:pt idx="0">
                  <c:v>23.76103321570087</c:v>
                </c:pt>
                <c:pt idx="1">
                  <c:v>24.746417202470496</c:v>
                </c:pt>
                <c:pt idx="2">
                  <c:v>25.765362376883754</c:v>
                </c:pt>
                <c:pt idx="3">
                  <c:v>26.821616673466423</c:v>
                </c:pt>
                <c:pt idx="4">
                  <c:v>27.916377123290946</c:v>
                </c:pt>
                <c:pt idx="5">
                  <c:v>29.050874242857414</c:v>
                </c:pt>
                <c:pt idx="6">
                  <c:v>30.22637289189862</c:v>
                </c:pt>
                <c:pt idx="7">
                  <c:v>31.44417315589276</c:v>
                </c:pt>
                <c:pt idx="8">
                  <c:v>32.70561125430968</c:v>
                </c:pt>
                <c:pt idx="9">
                  <c:v>34.01206047566289</c:v>
                </c:pt>
                <c:pt idx="10">
                  <c:v>35.36493214050375</c:v>
                </c:pt>
                <c:pt idx="11">
                  <c:v>36.76567659354759</c:v>
                </c:pt>
                <c:pt idx="12">
                  <c:v>38.21578422618809</c:v>
                </c:pt>
                <c:pt idx="13">
                  <c:v>39.716786530718295</c:v>
                </c:pt>
                <c:pt idx="14">
                  <c:v>41.270257187648994</c:v>
                </c:pt>
                <c:pt idx="15">
                  <c:v>42.87781318758694</c:v>
                </c:pt>
                <c:pt idx="16">
                  <c:v>44.54111598921184</c:v>
                </c:pt>
                <c:pt idx="17">
                  <c:v>46.261872714977116</c:v>
                </c:pt>
                <c:pt idx="18">
                  <c:v>48.04183738623628</c:v>
                </c:pt>
                <c:pt idx="19">
                  <c:v>49.88281219959704</c:v>
                </c:pt>
                <c:pt idx="20">
                  <c:v>51.786648846394364</c:v>
                </c:pt>
                <c:pt idx="21">
                  <c:v>53.75524987728075</c:v>
                </c:pt>
                <c:pt idx="22">
                  <c:v>55.790570114029606</c:v>
                </c:pt>
                <c:pt idx="23">
                  <c:v>57.89461811077153</c:v>
                </c:pt>
                <c:pt idx="24">
                  <c:v>60.06945766699388</c:v>
                </c:pt>
                <c:pt idx="25">
                  <c:v>62.31720939476386</c:v>
                </c:pt>
                <c:pt idx="26">
                  <c:v>64.64005234276964</c:v>
                </c:pt>
                <c:pt idx="27">
                  <c:v>67.0402256799117</c:v>
                </c:pt>
                <c:pt idx="28">
                  <c:v>69.52003044132793</c:v>
                </c:pt>
                <c:pt idx="29">
                  <c:v>72.0818313398945</c:v>
                </c:pt>
                <c:pt idx="30">
                  <c:v>74.7280586464104</c:v>
                </c:pt>
                <c:pt idx="31">
                  <c:v>77.461210141854</c:v>
                </c:pt>
                <c:pt idx="32">
                  <c:v>80.28385314527983</c:v>
                </c:pt>
                <c:pt idx="33">
                  <c:v>83.19862662113714</c:v>
                </c:pt>
                <c:pt idx="34">
                  <c:v>86.20824336998405</c:v>
                </c:pt>
                <c:pt idx="35">
                  <c:v>89.31549230681807</c:v>
                </c:pt>
                <c:pt idx="36">
                  <c:v>92.52324083145886</c:v>
                </c:pt>
                <c:pt idx="37">
                  <c:v>95.83443729569025</c:v>
                </c:pt>
                <c:pt idx="38">
                  <c:v>99.25211357212329</c:v>
                </c:pt>
                <c:pt idx="39">
                  <c:v>102.77938773004186</c:v>
                </c:pt>
                <c:pt idx="40">
                  <c:v>106.41946682377974</c:v>
                </c:pt>
                <c:pt idx="41">
                  <c:v>110.17564979951695</c:v>
                </c:pt>
                <c:pt idx="42">
                  <c:v>114.05133052671098</c:v>
                </c:pt>
                <c:pt idx="43">
                  <c:v>118.05000096076206</c:v>
                </c:pt>
                <c:pt idx="44">
                  <c:v>122.17525444388869</c:v>
                </c:pt>
                <c:pt idx="45">
                  <c:v>126.43078915160562</c:v>
                </c:pt>
                <c:pt idx="46">
                  <c:v>130.8204116926538</c:v>
                </c:pt>
                <c:pt idx="47">
                  <c:v>135.34804087068048</c:v>
                </c:pt>
                <c:pt idx="48">
                  <c:v>140.0177116165075</c:v>
                </c:pt>
                <c:pt idx="49">
                  <c:v>144.8335791003221</c:v>
                </c:pt>
                <c:pt idx="50">
                  <c:v>149.79992303374377</c:v>
                </c:pt>
                <c:pt idx="51">
                  <c:v>154.92115217230466</c:v>
                </c:pt>
                <c:pt idx="52">
                  <c:v>160.20180902956085</c:v>
                </c:pt>
                <c:pt idx="53">
                  <c:v>165.64657481474742</c:v>
                </c:pt>
                <c:pt idx="54">
                  <c:v>171.26027460664986</c:v>
                </c:pt>
                <c:pt idx="55">
                  <c:v>177.04788277717176</c:v>
                </c:pt>
                <c:pt idx="56">
                  <c:v>183.01452867894926</c:v>
                </c:pt>
                <c:pt idx="57">
                  <c:v>189.16550261230674</c:v>
                </c:pt>
                <c:pt idx="58">
                  <c:v>195.5062620878117</c:v>
                </c:pt>
                <c:pt idx="59">
                  <c:v>202.04243840181073</c:v>
                </c:pt>
                <c:pt idx="60">
                  <c:v>208.77984354344383</c:v>
                </c:pt>
                <c:pt idx="61">
                  <c:v>215.72447745289048</c:v>
                </c:pt>
                <c:pt idx="62">
                  <c:v>222.8825356519484</c:v>
                </c:pt>
                <c:pt idx="63">
                  <c:v>230.26041726945647</c:v>
                </c:pt>
                <c:pt idx="64">
                  <c:v>237.86473348564962</c:v>
                </c:pt>
                <c:pt idx="65">
                  <c:v>245.70231642118475</c:v>
                </c:pt>
                <c:pt idx="66">
                  <c:v>253.780228498403</c:v>
                </c:pt>
                <c:pt idx="67">
                  <c:v>262.10577230430414</c:v>
                </c:pt>
                <c:pt idx="68">
                  <c:v>270.68650098684486</c:v>
                </c:pt>
              </c:numCache>
            </c:numRef>
          </c:val>
          <c:smooth val="0"/>
        </c:ser>
        <c:ser>
          <c:idx val="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Data'!$B$5:$B$73</c:f>
              <c:numCache>
                <c:ptCount val="69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54</c:v>
                </c:pt>
                <c:pt idx="23">
                  <c:v>55</c:v>
                </c:pt>
                <c:pt idx="24">
                  <c:v>56</c:v>
                </c:pt>
                <c:pt idx="25">
                  <c:v>57</c:v>
                </c:pt>
                <c:pt idx="26">
                  <c:v>58</c:v>
                </c:pt>
                <c:pt idx="27">
                  <c:v>59</c:v>
                </c:pt>
                <c:pt idx="28">
                  <c:v>60</c:v>
                </c:pt>
                <c:pt idx="29">
                  <c:v>61</c:v>
                </c:pt>
                <c:pt idx="30">
                  <c:v>62</c:v>
                </c:pt>
                <c:pt idx="31">
                  <c:v>63</c:v>
                </c:pt>
                <c:pt idx="32">
                  <c:v>64</c:v>
                </c:pt>
                <c:pt idx="33">
                  <c:v>65</c:v>
                </c:pt>
                <c:pt idx="34">
                  <c:v>66</c:v>
                </c:pt>
                <c:pt idx="35">
                  <c:v>67</c:v>
                </c:pt>
                <c:pt idx="36">
                  <c:v>68</c:v>
                </c:pt>
                <c:pt idx="37">
                  <c:v>69</c:v>
                </c:pt>
                <c:pt idx="38">
                  <c:v>70</c:v>
                </c:pt>
                <c:pt idx="39">
                  <c:v>71</c:v>
                </c:pt>
                <c:pt idx="40">
                  <c:v>72</c:v>
                </c:pt>
                <c:pt idx="41">
                  <c:v>73</c:v>
                </c:pt>
                <c:pt idx="42">
                  <c:v>74</c:v>
                </c:pt>
                <c:pt idx="43">
                  <c:v>75</c:v>
                </c:pt>
                <c:pt idx="44">
                  <c:v>76</c:v>
                </c:pt>
                <c:pt idx="45">
                  <c:v>77</c:v>
                </c:pt>
                <c:pt idx="46">
                  <c:v>78</c:v>
                </c:pt>
                <c:pt idx="47">
                  <c:v>79</c:v>
                </c:pt>
                <c:pt idx="48">
                  <c:v>80</c:v>
                </c:pt>
                <c:pt idx="49">
                  <c:v>81</c:v>
                </c:pt>
                <c:pt idx="50">
                  <c:v>82</c:v>
                </c:pt>
                <c:pt idx="51">
                  <c:v>83</c:v>
                </c:pt>
                <c:pt idx="52">
                  <c:v>84</c:v>
                </c:pt>
                <c:pt idx="53">
                  <c:v>85</c:v>
                </c:pt>
                <c:pt idx="54">
                  <c:v>86</c:v>
                </c:pt>
                <c:pt idx="55">
                  <c:v>87</c:v>
                </c:pt>
                <c:pt idx="56">
                  <c:v>88</c:v>
                </c:pt>
                <c:pt idx="57">
                  <c:v>89</c:v>
                </c:pt>
                <c:pt idx="58">
                  <c:v>90</c:v>
                </c:pt>
                <c:pt idx="59">
                  <c:v>91</c:v>
                </c:pt>
                <c:pt idx="60">
                  <c:v>92</c:v>
                </c:pt>
                <c:pt idx="61">
                  <c:v>93</c:v>
                </c:pt>
                <c:pt idx="62">
                  <c:v>94</c:v>
                </c:pt>
                <c:pt idx="63">
                  <c:v>95</c:v>
                </c:pt>
                <c:pt idx="64">
                  <c:v>96</c:v>
                </c:pt>
                <c:pt idx="65">
                  <c:v>97</c:v>
                </c:pt>
                <c:pt idx="66">
                  <c:v>98</c:v>
                </c:pt>
                <c:pt idx="67">
                  <c:v>99</c:v>
                </c:pt>
                <c:pt idx="68">
                  <c:v>100</c:v>
                </c:pt>
              </c:numCache>
            </c:numRef>
          </c:cat>
          <c:val>
            <c:numRef>
              <c:f>'Chart Data'!$L$5:$L$73</c:f>
              <c:numCache>
                <c:ptCount val="69"/>
                <c:pt idx="0">
                  <c:v>26.401148017445408</c:v>
                </c:pt>
                <c:pt idx="1">
                  <c:v>27.496019113856107</c:v>
                </c:pt>
                <c:pt idx="2">
                  <c:v>28.62818041875973</c:v>
                </c:pt>
                <c:pt idx="3">
                  <c:v>29.80179630385158</c:v>
                </c:pt>
                <c:pt idx="4">
                  <c:v>31.018196803656608</c:v>
                </c:pt>
                <c:pt idx="5">
                  <c:v>32.278749158730456</c:v>
                </c:pt>
                <c:pt idx="6">
                  <c:v>33.58485876877624</c:v>
                </c:pt>
                <c:pt idx="7">
                  <c:v>34.937970173214175</c:v>
                </c:pt>
                <c:pt idx="8">
                  <c:v>36.339568060344085</c:v>
                </c:pt>
                <c:pt idx="9">
                  <c:v>37.791178306292096</c:v>
                </c:pt>
                <c:pt idx="10">
                  <c:v>39.29436904500417</c:v>
                </c:pt>
                <c:pt idx="11">
                  <c:v>40.85075177060843</c:v>
                </c:pt>
                <c:pt idx="12">
                  <c:v>42.46198247354232</c:v>
                </c:pt>
                <c:pt idx="13">
                  <c:v>44.12976281190922</c:v>
                </c:pt>
                <c:pt idx="14">
                  <c:v>45.855841319609986</c:v>
                </c:pt>
                <c:pt idx="15">
                  <c:v>47.642014652874366</c:v>
                </c:pt>
                <c:pt idx="16">
                  <c:v>49.49012887690204</c:v>
                </c:pt>
                <c:pt idx="17">
                  <c:v>51.402080794419014</c:v>
                </c:pt>
                <c:pt idx="18">
                  <c:v>53.37981931804031</c:v>
                </c:pt>
                <c:pt idx="19">
                  <c:v>55.42534688844116</c:v>
                </c:pt>
                <c:pt idx="20">
                  <c:v>57.54072094043818</c:v>
                </c:pt>
                <c:pt idx="21">
                  <c:v>59.72805541920083</c:v>
                </c:pt>
                <c:pt idx="22">
                  <c:v>61.98952234892179</c:v>
                </c:pt>
                <c:pt idx="23">
                  <c:v>64.32735345641281</c:v>
                </c:pt>
                <c:pt idx="24">
                  <c:v>66.74384185221543</c:v>
                </c:pt>
                <c:pt idx="25">
                  <c:v>69.24134377195985</c:v>
                </c:pt>
                <c:pt idx="26">
                  <c:v>71.82228038085515</c:v>
                </c:pt>
                <c:pt idx="27">
                  <c:v>74.48913964434634</c:v>
                </c:pt>
                <c:pt idx="28">
                  <c:v>77.24447826814215</c:v>
                </c:pt>
                <c:pt idx="29">
                  <c:v>80.09092371099389</c:v>
                </c:pt>
                <c:pt idx="30">
                  <c:v>83.03117627378933</c:v>
                </c:pt>
                <c:pt idx="31">
                  <c:v>86.06801126872666</c:v>
                </c:pt>
                <c:pt idx="32">
                  <c:v>89.20428127253314</c:v>
                </c:pt>
                <c:pt idx="33">
                  <c:v>92.44291846793016</c:v>
                </c:pt>
                <c:pt idx="34">
                  <c:v>95.78693707776004</c:v>
                </c:pt>
                <c:pt idx="35">
                  <c:v>99.23943589646453</c:v>
                </c:pt>
                <c:pt idx="36">
                  <c:v>102.80360092384318</c:v>
                </c:pt>
                <c:pt idx="37">
                  <c:v>106.48270810632249</c:v>
                </c:pt>
                <c:pt idx="38">
                  <c:v>110.28012619124809</c:v>
                </c:pt>
                <c:pt idx="39">
                  <c:v>114.19931970004652</c:v>
                </c:pt>
                <c:pt idx="40">
                  <c:v>118.24385202642193</c:v>
                </c:pt>
                <c:pt idx="41">
                  <c:v>122.41738866612994</c:v>
                </c:pt>
                <c:pt idx="42">
                  <c:v>126.72370058523443</c:v>
                </c:pt>
                <c:pt idx="43">
                  <c:v>131.16666773418007</c:v>
                </c:pt>
                <c:pt idx="44">
                  <c:v>135.75028271543187</c:v>
                </c:pt>
                <c:pt idx="45">
                  <c:v>140.47865461289516</c:v>
                </c:pt>
                <c:pt idx="46">
                  <c:v>145.35601299183756</c:v>
                </c:pt>
                <c:pt idx="47">
                  <c:v>150.38671207853386</c:v>
                </c:pt>
                <c:pt idx="48">
                  <c:v>155.5752351294528</c:v>
                </c:pt>
                <c:pt idx="49">
                  <c:v>160.92619900035788</c:v>
                </c:pt>
                <c:pt idx="50">
                  <c:v>166.44435892638197</c:v>
                </c:pt>
                <c:pt idx="51">
                  <c:v>172.13461352478296</c:v>
                </c:pt>
                <c:pt idx="52">
                  <c:v>178.0020100328454</c:v>
                </c:pt>
                <c:pt idx="53">
                  <c:v>184.0517497941638</c:v>
                </c:pt>
                <c:pt idx="54">
                  <c:v>190.28919400738874</c:v>
                </c:pt>
                <c:pt idx="55">
                  <c:v>196.71986975241308</c:v>
                </c:pt>
                <c:pt idx="56">
                  <c:v>203.34947630994364</c:v>
                </c:pt>
                <c:pt idx="57">
                  <c:v>210.18389179145194</c:v>
                </c:pt>
                <c:pt idx="58">
                  <c:v>217.22918009756856</c:v>
                </c:pt>
                <c:pt idx="59">
                  <c:v>224.49159822423417</c:v>
                </c:pt>
                <c:pt idx="60">
                  <c:v>231.9776039371598</c:v>
                </c:pt>
                <c:pt idx="61">
                  <c:v>239.69386383654498</c:v>
                </c:pt>
                <c:pt idx="62">
                  <c:v>247.6472618354982</c:v>
                </c:pt>
                <c:pt idx="63">
                  <c:v>255.84490807717384</c:v>
                </c:pt>
                <c:pt idx="64">
                  <c:v>264.2941483173884</c:v>
                </c:pt>
                <c:pt idx="65">
                  <c:v>273.0025738013164</c:v>
                </c:pt>
                <c:pt idx="66">
                  <c:v>281.9780316648922</c:v>
                </c:pt>
                <c:pt idx="67">
                  <c:v>291.2286358936712</c:v>
                </c:pt>
                <c:pt idx="68">
                  <c:v>300.76277887427204</c:v>
                </c:pt>
              </c:numCache>
            </c:numRef>
          </c:val>
          <c:smooth val="0"/>
        </c:ser>
        <c:marker val="1"/>
        <c:axId val="13618896"/>
        <c:axId val="55461201"/>
      </c:lineChart>
      <c:catAx>
        <c:axId val="13618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Dry Bulb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61201"/>
        <c:crosses val="autoZero"/>
        <c:auto val="0"/>
        <c:lblOffset val="100"/>
        <c:tickLblSkip val="3"/>
        <c:noMultiLvlLbl val="0"/>
      </c:catAx>
      <c:valAx>
        <c:axId val="55461201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Humidity Ratio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crossAx val="13618896"/>
        <c:crossesAt val="1"/>
        <c:crossBetween val="midCat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20</xdr:row>
      <xdr:rowOff>28575</xdr:rowOff>
    </xdr:from>
    <xdr:to>
      <xdr:col>6</xdr:col>
      <xdr:colOff>0</xdr:colOff>
      <xdr:row>39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503" t="2839" r="3324" b="4191"/>
        <a:stretch>
          <a:fillRect/>
        </a:stretch>
      </xdr:blipFill>
      <xdr:spPr>
        <a:xfrm>
          <a:off x="219075" y="3381375"/>
          <a:ext cx="411480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2" ht="12.75">
      <c r="A1" t="s">
        <v>0</v>
      </c>
      <c r="B1">
        <v>0</v>
      </c>
    </row>
    <row r="2" spans="1:12" ht="12.75">
      <c r="A2" s="21" t="s">
        <v>1</v>
      </c>
      <c r="B2">
        <f>psychro_atm(B1)</f>
        <v>29.921</v>
      </c>
      <c r="C2" s="22" t="s">
        <v>2</v>
      </c>
      <c r="D2" s="22"/>
      <c r="E2" s="22"/>
      <c r="F2" s="22"/>
      <c r="G2" s="22"/>
      <c r="H2" s="22"/>
      <c r="I2" s="22"/>
      <c r="J2" s="22"/>
      <c r="K2" s="22"/>
      <c r="L2" s="22"/>
    </row>
    <row r="3" spans="3:12" ht="12.75">
      <c r="C3">
        <v>10</v>
      </c>
      <c r="D3">
        <f aca="true" t="shared" si="0" ref="D3:L3">C3+10</f>
        <v>20</v>
      </c>
      <c r="E3">
        <f t="shared" si="0"/>
        <v>30</v>
      </c>
      <c r="F3">
        <f t="shared" si="0"/>
        <v>40</v>
      </c>
      <c r="G3">
        <f t="shared" si="0"/>
        <v>50</v>
      </c>
      <c r="H3">
        <f t="shared" si="0"/>
        <v>60</v>
      </c>
      <c r="I3">
        <f t="shared" si="0"/>
        <v>70</v>
      </c>
      <c r="J3">
        <f t="shared" si="0"/>
        <v>80</v>
      </c>
      <c r="K3">
        <f t="shared" si="0"/>
        <v>90</v>
      </c>
      <c r="L3">
        <f t="shared" si="0"/>
        <v>100</v>
      </c>
    </row>
    <row r="4" spans="1:2" ht="12.75">
      <c r="A4" t="s">
        <v>3</v>
      </c>
      <c r="B4" t="s">
        <v>4</v>
      </c>
    </row>
    <row r="5" spans="1:12" ht="12.75">
      <c r="A5">
        <v>1</v>
      </c>
      <c r="B5">
        <v>32</v>
      </c>
      <c r="C5" s="20">
        <f>psychro_wrh($B5,C$3,$B$2)*7000</f>
        <v>2.640114801744541</v>
      </c>
      <c r="D5" s="20">
        <f aca="true" t="shared" si="1" ref="D5:L5">psychro_wrh($B5,D$3,$B$2)*7000</f>
        <v>5.280229603489082</v>
      </c>
      <c r="E5" s="20">
        <f t="shared" si="1"/>
        <v>7.920344405233622</v>
      </c>
      <c r="F5" s="20">
        <f t="shared" si="1"/>
        <v>10.560459206978164</v>
      </c>
      <c r="G5" s="20">
        <f t="shared" si="1"/>
        <v>13.200574008722704</v>
      </c>
      <c r="H5" s="20">
        <f t="shared" si="1"/>
        <v>15.840688810467244</v>
      </c>
      <c r="I5" s="20">
        <f t="shared" si="1"/>
        <v>18.480803612211787</v>
      </c>
      <c r="J5" s="20">
        <f t="shared" si="1"/>
        <v>21.12091841395633</v>
      </c>
      <c r="K5" s="20">
        <f t="shared" si="1"/>
        <v>23.76103321570087</v>
      </c>
      <c r="L5" s="20">
        <f t="shared" si="1"/>
        <v>26.401148017445408</v>
      </c>
    </row>
    <row r="6" spans="2:12" ht="12.75">
      <c r="B6">
        <f>B5+$A$5</f>
        <v>33</v>
      </c>
      <c r="C6" s="20">
        <f aca="true" t="shared" si="2" ref="C6:L21">psychro_wrh($B6,C$3,$B$2)*7000</f>
        <v>2.7496019113856107</v>
      </c>
      <c r="D6" s="20">
        <f t="shared" si="2"/>
        <v>5.499203822771221</v>
      </c>
      <c r="E6" s="20">
        <f t="shared" si="2"/>
        <v>8.248805734156832</v>
      </c>
      <c r="F6" s="20">
        <f t="shared" si="2"/>
        <v>10.998407645542443</v>
      </c>
      <c r="G6" s="20">
        <f t="shared" si="2"/>
        <v>13.748009556928054</v>
      </c>
      <c r="H6" s="20">
        <f t="shared" si="2"/>
        <v>16.497611468313664</v>
      </c>
      <c r="I6" s="20">
        <f t="shared" si="2"/>
        <v>19.247213379699275</v>
      </c>
      <c r="J6" s="20">
        <f t="shared" si="2"/>
        <v>21.996815291084886</v>
      </c>
      <c r="K6" s="20">
        <f t="shared" si="2"/>
        <v>24.746417202470496</v>
      </c>
      <c r="L6" s="20">
        <f t="shared" si="2"/>
        <v>27.496019113856107</v>
      </c>
    </row>
    <row r="7" spans="2:12" ht="12.75">
      <c r="B7">
        <f aca="true" t="shared" si="3" ref="B7:B22">B6+$A$5</f>
        <v>34</v>
      </c>
      <c r="C7" s="20">
        <f t="shared" si="2"/>
        <v>2.8628180418759728</v>
      </c>
      <c r="D7" s="20">
        <f t="shared" si="2"/>
        <v>5.7256360837519455</v>
      </c>
      <c r="E7" s="20">
        <f t="shared" si="2"/>
        <v>8.58845412562792</v>
      </c>
      <c r="F7" s="20">
        <f t="shared" si="2"/>
        <v>11.451272167503891</v>
      </c>
      <c r="G7" s="20">
        <f t="shared" si="2"/>
        <v>14.314090209379865</v>
      </c>
      <c r="H7" s="20">
        <f t="shared" si="2"/>
        <v>17.17690825125584</v>
      </c>
      <c r="I7" s="20">
        <f t="shared" si="2"/>
        <v>20.03972629313181</v>
      </c>
      <c r="J7" s="20">
        <f t="shared" si="2"/>
        <v>22.902544335007782</v>
      </c>
      <c r="K7" s="20">
        <f t="shared" si="2"/>
        <v>25.765362376883754</v>
      </c>
      <c r="L7" s="20">
        <f t="shared" si="2"/>
        <v>28.62818041875973</v>
      </c>
    </row>
    <row r="8" spans="2:12" ht="12.75">
      <c r="B8">
        <f t="shared" si="3"/>
        <v>35</v>
      </c>
      <c r="C8" s="20">
        <f t="shared" si="2"/>
        <v>2.9801796303851584</v>
      </c>
      <c r="D8" s="20">
        <f t="shared" si="2"/>
        <v>5.960359260770317</v>
      </c>
      <c r="E8" s="20">
        <f t="shared" si="2"/>
        <v>8.940538891155475</v>
      </c>
      <c r="F8" s="20">
        <f t="shared" si="2"/>
        <v>11.920718521540634</v>
      </c>
      <c r="G8" s="20">
        <f t="shared" si="2"/>
        <v>14.90089815192579</v>
      </c>
      <c r="H8" s="20">
        <f t="shared" si="2"/>
        <v>17.88107778231095</v>
      </c>
      <c r="I8" s="20">
        <f t="shared" si="2"/>
        <v>20.861257412696105</v>
      </c>
      <c r="J8" s="20">
        <f t="shared" si="2"/>
        <v>23.841437043081267</v>
      </c>
      <c r="K8" s="20">
        <f t="shared" si="2"/>
        <v>26.821616673466423</v>
      </c>
      <c r="L8" s="20">
        <f t="shared" si="2"/>
        <v>29.80179630385158</v>
      </c>
    </row>
    <row r="9" spans="2:12" ht="12.75">
      <c r="B9">
        <f t="shared" si="3"/>
        <v>36</v>
      </c>
      <c r="C9" s="20">
        <f t="shared" si="2"/>
        <v>3.101819680365661</v>
      </c>
      <c r="D9" s="20">
        <f t="shared" si="2"/>
        <v>6.203639360731322</v>
      </c>
      <c r="E9" s="20">
        <f t="shared" si="2"/>
        <v>9.305459041096983</v>
      </c>
      <c r="F9" s="20">
        <f t="shared" si="2"/>
        <v>12.407278721462644</v>
      </c>
      <c r="G9" s="20">
        <f t="shared" si="2"/>
        <v>15.509098401828304</v>
      </c>
      <c r="H9" s="20">
        <f t="shared" si="2"/>
        <v>18.610918082193965</v>
      </c>
      <c r="I9" s="20">
        <f t="shared" si="2"/>
        <v>21.712737762559623</v>
      </c>
      <c r="J9" s="20">
        <f t="shared" si="2"/>
        <v>24.814557442925288</v>
      </c>
      <c r="K9" s="20">
        <f t="shared" si="2"/>
        <v>27.916377123290946</v>
      </c>
      <c r="L9" s="20">
        <f t="shared" si="2"/>
        <v>31.018196803656608</v>
      </c>
    </row>
    <row r="10" spans="2:12" ht="12.75">
      <c r="B10">
        <f t="shared" si="3"/>
        <v>37</v>
      </c>
      <c r="C10" s="20">
        <f t="shared" si="2"/>
        <v>3.2278749158730458</v>
      </c>
      <c r="D10" s="20">
        <f t="shared" si="2"/>
        <v>6.4557498317460915</v>
      </c>
      <c r="E10" s="20">
        <f t="shared" si="2"/>
        <v>9.683624747619136</v>
      </c>
      <c r="F10" s="20">
        <f t="shared" si="2"/>
        <v>12.911499663492183</v>
      </c>
      <c r="G10" s="20">
        <f t="shared" si="2"/>
        <v>16.139374579365228</v>
      </c>
      <c r="H10" s="20">
        <f t="shared" si="2"/>
        <v>19.367249495238273</v>
      </c>
      <c r="I10" s="20">
        <f t="shared" si="2"/>
        <v>22.59512441111132</v>
      </c>
      <c r="J10" s="20">
        <f t="shared" si="2"/>
        <v>25.822999326984366</v>
      </c>
      <c r="K10" s="20">
        <f t="shared" si="2"/>
        <v>29.050874242857414</v>
      </c>
      <c r="L10" s="20">
        <f t="shared" si="2"/>
        <v>32.278749158730456</v>
      </c>
    </row>
    <row r="11" spans="2:12" ht="12.75">
      <c r="B11">
        <f t="shared" si="3"/>
        <v>38</v>
      </c>
      <c r="C11" s="20">
        <f t="shared" si="2"/>
        <v>3.3584858768776247</v>
      </c>
      <c r="D11" s="20">
        <f t="shared" si="2"/>
        <v>6.716971753755249</v>
      </c>
      <c r="E11" s="20">
        <f t="shared" si="2"/>
        <v>10.075457630632872</v>
      </c>
      <c r="F11" s="20">
        <f t="shared" si="2"/>
        <v>13.433943507510499</v>
      </c>
      <c r="G11" s="20">
        <f t="shared" si="2"/>
        <v>16.79242938438812</v>
      </c>
      <c r="H11" s="20">
        <f t="shared" si="2"/>
        <v>20.150915261265745</v>
      </c>
      <c r="I11" s="20">
        <f t="shared" si="2"/>
        <v>23.50940113814337</v>
      </c>
      <c r="J11" s="20">
        <f t="shared" si="2"/>
        <v>26.867887015020997</v>
      </c>
      <c r="K11" s="20">
        <f t="shared" si="2"/>
        <v>30.22637289189862</v>
      </c>
      <c r="L11" s="20">
        <f t="shared" si="2"/>
        <v>33.58485876877624</v>
      </c>
    </row>
    <row r="12" spans="2:12" ht="12.75">
      <c r="B12">
        <f t="shared" si="3"/>
        <v>39</v>
      </c>
      <c r="C12" s="20">
        <f t="shared" si="2"/>
        <v>3.4937970173214175</v>
      </c>
      <c r="D12" s="20">
        <f t="shared" si="2"/>
        <v>6.987594034642835</v>
      </c>
      <c r="E12" s="20">
        <f t="shared" si="2"/>
        <v>10.481391051964252</v>
      </c>
      <c r="F12" s="20">
        <f t="shared" si="2"/>
        <v>13.97518806928567</v>
      </c>
      <c r="G12" s="20">
        <f t="shared" si="2"/>
        <v>17.468985086607088</v>
      </c>
      <c r="H12" s="20">
        <f t="shared" si="2"/>
        <v>20.962782103928504</v>
      </c>
      <c r="I12" s="20">
        <f t="shared" si="2"/>
        <v>24.45657912124992</v>
      </c>
      <c r="J12" s="20">
        <f t="shared" si="2"/>
        <v>27.95037613857134</v>
      </c>
      <c r="K12" s="20">
        <f t="shared" si="2"/>
        <v>31.44417315589276</v>
      </c>
      <c r="L12" s="20">
        <f t="shared" si="2"/>
        <v>34.937970173214175</v>
      </c>
    </row>
    <row r="13" spans="2:12" ht="12.75">
      <c r="B13">
        <f t="shared" si="3"/>
        <v>40</v>
      </c>
      <c r="C13" s="20">
        <f t="shared" si="2"/>
        <v>3.6339568060344094</v>
      </c>
      <c r="D13" s="20">
        <f t="shared" si="2"/>
        <v>7.267913612068819</v>
      </c>
      <c r="E13" s="20">
        <f t="shared" si="2"/>
        <v>10.901870418103226</v>
      </c>
      <c r="F13" s="20">
        <f t="shared" si="2"/>
        <v>14.535827224137638</v>
      </c>
      <c r="G13" s="20">
        <f t="shared" si="2"/>
        <v>18.169784030172043</v>
      </c>
      <c r="H13" s="20">
        <f t="shared" si="2"/>
        <v>21.80374083620645</v>
      </c>
      <c r="I13" s="20">
        <f t="shared" si="2"/>
        <v>25.43769764224086</v>
      </c>
      <c r="J13" s="20">
        <f t="shared" si="2"/>
        <v>29.071654448275275</v>
      </c>
      <c r="K13" s="20">
        <f t="shared" si="2"/>
        <v>32.70561125430968</v>
      </c>
      <c r="L13" s="20">
        <f t="shared" si="2"/>
        <v>36.339568060344085</v>
      </c>
    </row>
    <row r="14" spans="2:12" ht="12.75">
      <c r="B14">
        <f t="shared" si="3"/>
        <v>41</v>
      </c>
      <c r="C14" s="20">
        <f t="shared" si="2"/>
        <v>3.7791178306292093</v>
      </c>
      <c r="D14" s="20">
        <f t="shared" si="2"/>
        <v>7.5582356612584185</v>
      </c>
      <c r="E14" s="20">
        <f t="shared" si="2"/>
        <v>11.33735349188763</v>
      </c>
      <c r="F14" s="20">
        <f t="shared" si="2"/>
        <v>15.116471322516837</v>
      </c>
      <c r="G14" s="20">
        <f t="shared" si="2"/>
        <v>18.895589153146048</v>
      </c>
      <c r="H14" s="20">
        <f t="shared" si="2"/>
        <v>22.67470698377526</v>
      </c>
      <c r="I14" s="20">
        <f t="shared" si="2"/>
        <v>26.453824814404467</v>
      </c>
      <c r="J14" s="20">
        <f t="shared" si="2"/>
        <v>30.232942645033674</v>
      </c>
      <c r="K14" s="20">
        <f t="shared" si="2"/>
        <v>34.01206047566289</v>
      </c>
      <c r="L14" s="20">
        <f t="shared" si="2"/>
        <v>37.791178306292096</v>
      </c>
    </row>
    <row r="15" spans="2:12" ht="12.75">
      <c r="B15">
        <f t="shared" si="3"/>
        <v>42</v>
      </c>
      <c r="C15" s="20">
        <f t="shared" si="2"/>
        <v>3.929436904500417</v>
      </c>
      <c r="D15" s="20">
        <f t="shared" si="2"/>
        <v>7.858873809000834</v>
      </c>
      <c r="E15" s="20">
        <f t="shared" si="2"/>
        <v>11.78831071350125</v>
      </c>
      <c r="F15" s="20">
        <f t="shared" si="2"/>
        <v>15.717747618001669</v>
      </c>
      <c r="G15" s="20">
        <f t="shared" si="2"/>
        <v>19.647184522502084</v>
      </c>
      <c r="H15" s="20">
        <f t="shared" si="2"/>
        <v>23.5766214270025</v>
      </c>
      <c r="I15" s="20">
        <f t="shared" si="2"/>
        <v>27.506058331502917</v>
      </c>
      <c r="J15" s="20">
        <f t="shared" si="2"/>
        <v>31.435495236003337</v>
      </c>
      <c r="K15" s="20">
        <f t="shared" si="2"/>
        <v>35.36493214050375</v>
      </c>
      <c r="L15" s="20">
        <f t="shared" si="2"/>
        <v>39.29436904500417</v>
      </c>
    </row>
    <row r="16" spans="2:12" ht="12.75">
      <c r="B16">
        <f t="shared" si="3"/>
        <v>43</v>
      </c>
      <c r="C16" s="20">
        <f t="shared" si="2"/>
        <v>4.085075177060843</v>
      </c>
      <c r="D16" s="20">
        <f t="shared" si="2"/>
        <v>8.170150354121686</v>
      </c>
      <c r="E16" s="20">
        <f t="shared" si="2"/>
        <v>12.25522553118253</v>
      </c>
      <c r="F16" s="20">
        <f t="shared" si="2"/>
        <v>16.340300708243372</v>
      </c>
      <c r="G16" s="20">
        <f t="shared" si="2"/>
        <v>20.425375885304216</v>
      </c>
      <c r="H16" s="20">
        <f t="shared" si="2"/>
        <v>24.51045106236506</v>
      </c>
      <c r="I16" s="20">
        <f t="shared" si="2"/>
        <v>28.5955262394259</v>
      </c>
      <c r="J16" s="20">
        <f t="shared" si="2"/>
        <v>32.680601416486745</v>
      </c>
      <c r="K16" s="20">
        <f t="shared" si="2"/>
        <v>36.76567659354759</v>
      </c>
      <c r="L16" s="20">
        <f t="shared" si="2"/>
        <v>40.85075177060843</v>
      </c>
    </row>
    <row r="17" spans="2:12" ht="12.75">
      <c r="B17">
        <f t="shared" si="3"/>
        <v>44</v>
      </c>
      <c r="C17" s="20">
        <f t="shared" si="2"/>
        <v>4.246198247354232</v>
      </c>
      <c r="D17" s="20">
        <f t="shared" si="2"/>
        <v>8.492396494708464</v>
      </c>
      <c r="E17" s="20">
        <f t="shared" si="2"/>
        <v>12.738594742062695</v>
      </c>
      <c r="F17" s="20">
        <f t="shared" si="2"/>
        <v>16.984792989416928</v>
      </c>
      <c r="G17" s="20">
        <f t="shared" si="2"/>
        <v>21.23099123677116</v>
      </c>
      <c r="H17" s="20">
        <f t="shared" si="2"/>
        <v>25.47718948412539</v>
      </c>
      <c r="I17" s="20">
        <f t="shared" si="2"/>
        <v>29.72338773147962</v>
      </c>
      <c r="J17" s="20">
        <f t="shared" si="2"/>
        <v>33.969585978833855</v>
      </c>
      <c r="K17" s="20">
        <f t="shared" si="2"/>
        <v>38.21578422618809</v>
      </c>
      <c r="L17" s="20">
        <f t="shared" si="2"/>
        <v>42.46198247354232</v>
      </c>
    </row>
    <row r="18" spans="2:12" ht="12.75">
      <c r="B18">
        <f t="shared" si="3"/>
        <v>45</v>
      </c>
      <c r="C18" s="20">
        <f t="shared" si="2"/>
        <v>4.412976281190922</v>
      </c>
      <c r="D18" s="20">
        <f t="shared" si="2"/>
        <v>8.825952562381843</v>
      </c>
      <c r="E18" s="20">
        <f t="shared" si="2"/>
        <v>13.238928843572763</v>
      </c>
      <c r="F18" s="20">
        <f t="shared" si="2"/>
        <v>17.651905124763687</v>
      </c>
      <c r="G18" s="20">
        <f t="shared" si="2"/>
        <v>22.06488140595461</v>
      </c>
      <c r="H18" s="20">
        <f t="shared" si="2"/>
        <v>26.477857687145526</v>
      </c>
      <c r="I18" s="20">
        <f t="shared" si="2"/>
        <v>30.890833968336448</v>
      </c>
      <c r="J18" s="20">
        <f t="shared" si="2"/>
        <v>35.30381024952737</v>
      </c>
      <c r="K18" s="20">
        <f t="shared" si="2"/>
        <v>39.716786530718295</v>
      </c>
      <c r="L18" s="20">
        <f t="shared" si="2"/>
        <v>44.12976281190922</v>
      </c>
    </row>
    <row r="19" spans="2:12" ht="12.75">
      <c r="B19">
        <f t="shared" si="3"/>
        <v>46</v>
      </c>
      <c r="C19" s="20">
        <f t="shared" si="2"/>
        <v>4.585584131960999</v>
      </c>
      <c r="D19" s="20">
        <f t="shared" si="2"/>
        <v>9.171168263921999</v>
      </c>
      <c r="E19" s="20">
        <f t="shared" si="2"/>
        <v>13.756752395882996</v>
      </c>
      <c r="F19" s="20">
        <f t="shared" si="2"/>
        <v>18.342336527843997</v>
      </c>
      <c r="G19" s="20">
        <f t="shared" si="2"/>
        <v>22.927920659804993</v>
      </c>
      <c r="H19" s="20">
        <f t="shared" si="2"/>
        <v>27.513504791765993</v>
      </c>
      <c r="I19" s="20">
        <f t="shared" si="2"/>
        <v>32.09908892372699</v>
      </c>
      <c r="J19" s="20">
        <f t="shared" si="2"/>
        <v>36.684673055687995</v>
      </c>
      <c r="K19" s="20">
        <f t="shared" si="2"/>
        <v>41.270257187648994</v>
      </c>
      <c r="L19" s="20">
        <f t="shared" si="2"/>
        <v>45.855841319609986</v>
      </c>
    </row>
    <row r="20" spans="2:12" ht="12.75">
      <c r="B20">
        <f t="shared" si="3"/>
        <v>47</v>
      </c>
      <c r="C20" s="20">
        <f t="shared" si="2"/>
        <v>4.764201465287438</v>
      </c>
      <c r="D20" s="20">
        <f t="shared" si="2"/>
        <v>9.528402930574876</v>
      </c>
      <c r="E20" s="20">
        <f t="shared" si="2"/>
        <v>14.292604395862309</v>
      </c>
      <c r="F20" s="20">
        <f t="shared" si="2"/>
        <v>19.05680586114975</v>
      </c>
      <c r="G20" s="20">
        <f t="shared" si="2"/>
        <v>23.821007326437183</v>
      </c>
      <c r="H20" s="20">
        <f t="shared" si="2"/>
        <v>28.585208791724618</v>
      </c>
      <c r="I20" s="20">
        <f t="shared" si="2"/>
        <v>33.34941025701205</v>
      </c>
      <c r="J20" s="20">
        <f t="shared" si="2"/>
        <v>38.1136117222995</v>
      </c>
      <c r="K20" s="20">
        <f t="shared" si="2"/>
        <v>42.87781318758694</v>
      </c>
      <c r="L20" s="20">
        <f t="shared" si="2"/>
        <v>47.642014652874366</v>
      </c>
    </row>
    <row r="21" spans="2:12" ht="12.75">
      <c r="B21">
        <f t="shared" si="3"/>
        <v>48</v>
      </c>
      <c r="C21" s="20">
        <f t="shared" si="2"/>
        <v>4.949012887690204</v>
      </c>
      <c r="D21" s="20">
        <f t="shared" si="2"/>
        <v>9.898025775380408</v>
      </c>
      <c r="E21" s="20">
        <f t="shared" si="2"/>
        <v>14.847038663070611</v>
      </c>
      <c r="F21" s="20">
        <f t="shared" si="2"/>
        <v>19.796051550760815</v>
      </c>
      <c r="G21" s="20">
        <f t="shared" si="2"/>
        <v>24.74506443845102</v>
      </c>
      <c r="H21" s="20">
        <f t="shared" si="2"/>
        <v>29.694077326141223</v>
      </c>
      <c r="I21" s="20">
        <f t="shared" si="2"/>
        <v>34.64309021383142</v>
      </c>
      <c r="J21" s="20">
        <f t="shared" si="2"/>
        <v>39.59210310152163</v>
      </c>
      <c r="K21" s="20">
        <f t="shared" si="2"/>
        <v>44.54111598921184</v>
      </c>
      <c r="L21" s="20">
        <f t="shared" si="2"/>
        <v>49.49012887690204</v>
      </c>
    </row>
    <row r="22" spans="2:12" ht="12.75">
      <c r="B22">
        <f t="shared" si="3"/>
        <v>49</v>
      </c>
      <c r="C22" s="20">
        <f aca="true" t="shared" si="4" ref="C22:L37">psychro_wrh($B22,C$3,$B$2)*7000</f>
        <v>5.140208079441901</v>
      </c>
      <c r="D22" s="20">
        <f t="shared" si="4"/>
        <v>10.280416158883803</v>
      </c>
      <c r="E22" s="20">
        <f t="shared" si="4"/>
        <v>15.420624238325704</v>
      </c>
      <c r="F22" s="20">
        <f t="shared" si="4"/>
        <v>20.560832317767606</v>
      </c>
      <c r="G22" s="20">
        <f t="shared" si="4"/>
        <v>25.701040397209507</v>
      </c>
      <c r="H22" s="20">
        <f t="shared" si="4"/>
        <v>30.84124847665141</v>
      </c>
      <c r="I22" s="20">
        <f t="shared" si="4"/>
        <v>35.981456556093306</v>
      </c>
      <c r="J22" s="20">
        <f t="shared" si="4"/>
        <v>41.12166463553521</v>
      </c>
      <c r="K22" s="20">
        <f t="shared" si="4"/>
        <v>46.261872714977116</v>
      </c>
      <c r="L22" s="20">
        <f t="shared" si="4"/>
        <v>51.402080794419014</v>
      </c>
    </row>
    <row r="23" spans="2:12" ht="12.75">
      <c r="B23">
        <f aca="true" t="shared" si="5" ref="B23:B38">B22+$A$5</f>
        <v>50</v>
      </c>
      <c r="C23" s="20">
        <f t="shared" si="4"/>
        <v>5.337981931804031</v>
      </c>
      <c r="D23" s="20">
        <f t="shared" si="4"/>
        <v>10.675963863608063</v>
      </c>
      <c r="E23" s="20">
        <f t="shared" si="4"/>
        <v>16.01394579541209</v>
      </c>
      <c r="F23" s="20">
        <f t="shared" si="4"/>
        <v>21.351927727216125</v>
      </c>
      <c r="G23" s="20">
        <f t="shared" si="4"/>
        <v>26.689909659020156</v>
      </c>
      <c r="H23" s="20">
        <f t="shared" si="4"/>
        <v>32.02789159082418</v>
      </c>
      <c r="I23" s="20">
        <f t="shared" si="4"/>
        <v>37.36587352262821</v>
      </c>
      <c r="J23" s="20">
        <f t="shared" si="4"/>
        <v>42.70385545443225</v>
      </c>
      <c r="K23" s="20">
        <f t="shared" si="4"/>
        <v>48.04183738623628</v>
      </c>
      <c r="L23" s="20">
        <f t="shared" si="4"/>
        <v>53.37981931804031</v>
      </c>
    </row>
    <row r="24" spans="2:12" ht="12.75">
      <c r="B24">
        <f t="shared" si="5"/>
        <v>51</v>
      </c>
      <c r="C24" s="20">
        <f t="shared" si="4"/>
        <v>5.542534688844117</v>
      </c>
      <c r="D24" s="20">
        <f t="shared" si="4"/>
        <v>11.085069377688233</v>
      </c>
      <c r="E24" s="20">
        <f t="shared" si="4"/>
        <v>16.62760406653235</v>
      </c>
      <c r="F24" s="20">
        <f t="shared" si="4"/>
        <v>22.170138755376467</v>
      </c>
      <c r="G24" s="20">
        <f t="shared" si="4"/>
        <v>27.71267344422058</v>
      </c>
      <c r="H24" s="20">
        <f t="shared" si="4"/>
        <v>33.2552081330647</v>
      </c>
      <c r="I24" s="20">
        <f t="shared" si="4"/>
        <v>38.797742821908805</v>
      </c>
      <c r="J24" s="20">
        <f t="shared" si="4"/>
        <v>44.340277510752934</v>
      </c>
      <c r="K24" s="20">
        <f t="shared" si="4"/>
        <v>49.88281219959704</v>
      </c>
      <c r="L24" s="20">
        <f t="shared" si="4"/>
        <v>55.42534688844116</v>
      </c>
    </row>
    <row r="25" spans="2:12" ht="12.75">
      <c r="B25">
        <f t="shared" si="5"/>
        <v>52</v>
      </c>
      <c r="C25" s="20">
        <f t="shared" si="4"/>
        <v>5.754072094043818</v>
      </c>
      <c r="D25" s="20">
        <f t="shared" si="4"/>
        <v>11.508144188087636</v>
      </c>
      <c r="E25" s="20">
        <f t="shared" si="4"/>
        <v>17.262216282131455</v>
      </c>
      <c r="F25" s="20">
        <f t="shared" si="4"/>
        <v>23.01628837617527</v>
      </c>
      <c r="G25" s="20">
        <f t="shared" si="4"/>
        <v>28.77036047021909</v>
      </c>
      <c r="H25" s="20">
        <f t="shared" si="4"/>
        <v>34.52443256426291</v>
      </c>
      <c r="I25" s="20">
        <f t="shared" si="4"/>
        <v>40.27850465830672</v>
      </c>
      <c r="J25" s="20">
        <f t="shared" si="4"/>
        <v>46.03257675235054</v>
      </c>
      <c r="K25" s="20">
        <f t="shared" si="4"/>
        <v>51.786648846394364</v>
      </c>
      <c r="L25" s="20">
        <f t="shared" si="4"/>
        <v>57.54072094043818</v>
      </c>
    </row>
    <row r="26" spans="2:12" ht="12.75">
      <c r="B26">
        <f t="shared" si="5"/>
        <v>53</v>
      </c>
      <c r="C26" s="20">
        <f t="shared" si="4"/>
        <v>5.972805541920083</v>
      </c>
      <c r="D26" s="20">
        <f t="shared" si="4"/>
        <v>11.945611083840166</v>
      </c>
      <c r="E26" s="20">
        <f t="shared" si="4"/>
        <v>17.918416625760248</v>
      </c>
      <c r="F26" s="20">
        <f t="shared" si="4"/>
        <v>23.891222167680333</v>
      </c>
      <c r="G26" s="20">
        <f t="shared" si="4"/>
        <v>29.864027709600414</v>
      </c>
      <c r="H26" s="20">
        <f t="shared" si="4"/>
        <v>35.836833251520495</v>
      </c>
      <c r="I26" s="20">
        <f t="shared" si="4"/>
        <v>41.80963879344058</v>
      </c>
      <c r="J26" s="20">
        <f t="shared" si="4"/>
        <v>47.782444335360665</v>
      </c>
      <c r="K26" s="20">
        <f t="shared" si="4"/>
        <v>53.75524987728075</v>
      </c>
      <c r="L26" s="20">
        <f t="shared" si="4"/>
        <v>59.72805541920083</v>
      </c>
    </row>
    <row r="27" spans="2:12" ht="12.75">
      <c r="B27">
        <f t="shared" si="5"/>
        <v>54</v>
      </c>
      <c r="C27" s="20">
        <f t="shared" si="4"/>
        <v>6.198952234892179</v>
      </c>
      <c r="D27" s="20">
        <f t="shared" si="4"/>
        <v>12.397904469784358</v>
      </c>
      <c r="E27" s="20">
        <f t="shared" si="4"/>
        <v>18.596856704676533</v>
      </c>
      <c r="F27" s="20">
        <f t="shared" si="4"/>
        <v>24.795808939568715</v>
      </c>
      <c r="G27" s="20">
        <f t="shared" si="4"/>
        <v>30.994761174460894</v>
      </c>
      <c r="H27" s="20">
        <f t="shared" si="4"/>
        <v>37.193713409353066</v>
      </c>
      <c r="I27" s="20">
        <f t="shared" si="4"/>
        <v>43.39266564424525</v>
      </c>
      <c r="J27" s="20">
        <f t="shared" si="4"/>
        <v>49.59161787913743</v>
      </c>
      <c r="K27" s="20">
        <f t="shared" si="4"/>
        <v>55.790570114029606</v>
      </c>
      <c r="L27" s="20">
        <f t="shared" si="4"/>
        <v>61.98952234892179</v>
      </c>
    </row>
    <row r="28" spans="2:12" ht="12.75">
      <c r="B28">
        <f t="shared" si="5"/>
        <v>55</v>
      </c>
      <c r="C28" s="20">
        <f t="shared" si="4"/>
        <v>6.432735345641281</v>
      </c>
      <c r="D28" s="20">
        <f t="shared" si="4"/>
        <v>12.865470691282562</v>
      </c>
      <c r="E28" s="20">
        <f t="shared" si="4"/>
        <v>19.29820603692384</v>
      </c>
      <c r="F28" s="20">
        <f t="shared" si="4"/>
        <v>25.730941382565124</v>
      </c>
      <c r="G28" s="20">
        <f t="shared" si="4"/>
        <v>32.163676728206404</v>
      </c>
      <c r="H28" s="20">
        <f t="shared" si="4"/>
        <v>38.59641207384768</v>
      </c>
      <c r="I28" s="20">
        <f t="shared" si="4"/>
        <v>45.029147419488964</v>
      </c>
      <c r="J28" s="20">
        <f t="shared" si="4"/>
        <v>51.46188276513025</v>
      </c>
      <c r="K28" s="20">
        <f t="shared" si="4"/>
        <v>57.89461811077153</v>
      </c>
      <c r="L28" s="20">
        <f t="shared" si="4"/>
        <v>64.32735345641281</v>
      </c>
    </row>
    <row r="29" spans="2:12" ht="12.75">
      <c r="B29">
        <f t="shared" si="5"/>
        <v>56</v>
      </c>
      <c r="C29" s="20">
        <f t="shared" si="4"/>
        <v>6.674384185221543</v>
      </c>
      <c r="D29" s="20">
        <f t="shared" si="4"/>
        <v>13.348768370443086</v>
      </c>
      <c r="E29" s="20">
        <f t="shared" si="4"/>
        <v>20.023152555664627</v>
      </c>
      <c r="F29" s="20">
        <f t="shared" si="4"/>
        <v>26.69753674088617</v>
      </c>
      <c r="G29" s="20">
        <f t="shared" si="4"/>
        <v>33.37192092610771</v>
      </c>
      <c r="H29" s="20">
        <f t="shared" si="4"/>
        <v>40.046305111329254</v>
      </c>
      <c r="I29" s="20">
        <f t="shared" si="4"/>
        <v>46.720689296550795</v>
      </c>
      <c r="J29" s="20">
        <f t="shared" si="4"/>
        <v>53.39507348177234</v>
      </c>
      <c r="K29" s="20">
        <f t="shared" si="4"/>
        <v>60.06945766699388</v>
      </c>
      <c r="L29" s="20">
        <f t="shared" si="4"/>
        <v>66.74384185221543</v>
      </c>
    </row>
    <row r="30" spans="2:12" ht="12.75">
      <c r="B30">
        <f t="shared" si="5"/>
        <v>57</v>
      </c>
      <c r="C30" s="20">
        <f t="shared" si="4"/>
        <v>6.924134377195985</v>
      </c>
      <c r="D30" s="20">
        <f t="shared" si="4"/>
        <v>13.84826875439197</v>
      </c>
      <c r="E30" s="20">
        <f t="shared" si="4"/>
        <v>20.772403131587954</v>
      </c>
      <c r="F30" s="20">
        <f t="shared" si="4"/>
        <v>27.69653750878394</v>
      </c>
      <c r="G30" s="20">
        <f t="shared" si="4"/>
        <v>34.620671885979924</v>
      </c>
      <c r="H30" s="20">
        <f t="shared" si="4"/>
        <v>41.54480626317591</v>
      </c>
      <c r="I30" s="20">
        <f t="shared" si="4"/>
        <v>48.46894064037188</v>
      </c>
      <c r="J30" s="20">
        <f t="shared" si="4"/>
        <v>55.39307501756788</v>
      </c>
      <c r="K30" s="20">
        <f t="shared" si="4"/>
        <v>62.31720939476386</v>
      </c>
      <c r="L30" s="20">
        <f t="shared" si="4"/>
        <v>69.24134377195985</v>
      </c>
    </row>
    <row r="31" spans="2:12" ht="12.75">
      <c r="B31">
        <f t="shared" si="5"/>
        <v>58</v>
      </c>
      <c r="C31" s="20">
        <f t="shared" si="4"/>
        <v>7.182228038085515</v>
      </c>
      <c r="D31" s="20">
        <f t="shared" si="4"/>
        <v>14.36445607617103</v>
      </c>
      <c r="E31" s="20">
        <f t="shared" si="4"/>
        <v>21.546684114256543</v>
      </c>
      <c r="F31" s="20">
        <f t="shared" si="4"/>
        <v>28.72891215234206</v>
      </c>
      <c r="G31" s="20">
        <f t="shared" si="4"/>
        <v>35.911140190427574</v>
      </c>
      <c r="H31" s="20">
        <f t="shared" si="4"/>
        <v>43.093368228513086</v>
      </c>
      <c r="I31" s="20">
        <f t="shared" si="4"/>
        <v>50.2755962665986</v>
      </c>
      <c r="J31" s="20">
        <f t="shared" si="4"/>
        <v>57.45782430468412</v>
      </c>
      <c r="K31" s="20">
        <f t="shared" si="4"/>
        <v>64.64005234276964</v>
      </c>
      <c r="L31" s="20">
        <f t="shared" si="4"/>
        <v>71.82228038085515</v>
      </c>
    </row>
    <row r="32" spans="2:12" ht="12.75">
      <c r="B32">
        <f t="shared" si="5"/>
        <v>59</v>
      </c>
      <c r="C32" s="20">
        <f t="shared" si="4"/>
        <v>7.4489139644346345</v>
      </c>
      <c r="D32" s="20">
        <f t="shared" si="4"/>
        <v>14.897827928869269</v>
      </c>
      <c r="E32" s="20">
        <f t="shared" si="4"/>
        <v>22.3467418933039</v>
      </c>
      <c r="F32" s="20">
        <f t="shared" si="4"/>
        <v>29.795655857738538</v>
      </c>
      <c r="G32" s="20">
        <f t="shared" si="4"/>
        <v>37.24456982217317</v>
      </c>
      <c r="H32" s="20">
        <f t="shared" si="4"/>
        <v>44.6934837866078</v>
      </c>
      <c r="I32" s="20">
        <f t="shared" si="4"/>
        <v>52.14239775104243</v>
      </c>
      <c r="J32" s="20">
        <f t="shared" si="4"/>
        <v>59.591311715477076</v>
      </c>
      <c r="K32" s="20">
        <f t="shared" si="4"/>
        <v>67.0402256799117</v>
      </c>
      <c r="L32" s="20">
        <f t="shared" si="4"/>
        <v>74.48913964434634</v>
      </c>
    </row>
    <row r="33" spans="2:12" ht="12.75">
      <c r="B33">
        <f t="shared" si="5"/>
        <v>60</v>
      </c>
      <c r="C33" s="20">
        <f t="shared" si="4"/>
        <v>7.724447826814215</v>
      </c>
      <c r="D33" s="20">
        <f t="shared" si="4"/>
        <v>15.44889565362843</v>
      </c>
      <c r="E33" s="20">
        <f t="shared" si="4"/>
        <v>23.173343480442643</v>
      </c>
      <c r="F33" s="20">
        <f t="shared" si="4"/>
        <v>30.89779130725686</v>
      </c>
      <c r="G33" s="20">
        <f t="shared" si="4"/>
        <v>38.62223913407107</v>
      </c>
      <c r="H33" s="20">
        <f t="shared" si="4"/>
        <v>46.346686960885286</v>
      </c>
      <c r="I33" s="20">
        <f t="shared" si="4"/>
        <v>54.0711347876995</v>
      </c>
      <c r="J33" s="20">
        <f t="shared" si="4"/>
        <v>61.79558261451372</v>
      </c>
      <c r="K33" s="20">
        <f t="shared" si="4"/>
        <v>69.52003044132793</v>
      </c>
      <c r="L33" s="20">
        <f t="shared" si="4"/>
        <v>77.24447826814215</v>
      </c>
    </row>
    <row r="34" spans="2:12" ht="12.75">
      <c r="B34">
        <f t="shared" si="5"/>
        <v>61</v>
      </c>
      <c r="C34" s="20">
        <f t="shared" si="4"/>
        <v>8.009092371099388</v>
      </c>
      <c r="D34" s="20">
        <f t="shared" si="4"/>
        <v>16.018184742198777</v>
      </c>
      <c r="E34" s="20">
        <f t="shared" si="4"/>
        <v>24.027277113298165</v>
      </c>
      <c r="F34" s="20">
        <f t="shared" si="4"/>
        <v>32.036369484397554</v>
      </c>
      <c r="G34" s="20">
        <f t="shared" si="4"/>
        <v>40.045461855496946</v>
      </c>
      <c r="H34" s="20">
        <f t="shared" si="4"/>
        <v>48.05455422659633</v>
      </c>
      <c r="I34" s="20">
        <f t="shared" si="4"/>
        <v>56.063646597695715</v>
      </c>
      <c r="J34" s="20">
        <f t="shared" si="4"/>
        <v>64.07273896879511</v>
      </c>
      <c r="K34" s="20">
        <f t="shared" si="4"/>
        <v>72.0818313398945</v>
      </c>
      <c r="L34" s="20">
        <f t="shared" si="4"/>
        <v>80.09092371099389</v>
      </c>
    </row>
    <row r="35" spans="2:12" ht="12.75">
      <c r="B35">
        <f t="shared" si="5"/>
        <v>62</v>
      </c>
      <c r="C35" s="20">
        <f t="shared" si="4"/>
        <v>8.303117627378933</v>
      </c>
      <c r="D35" s="20">
        <f t="shared" si="4"/>
        <v>16.606235254757866</v>
      </c>
      <c r="E35" s="20">
        <f t="shared" si="4"/>
        <v>24.9093528821368</v>
      </c>
      <c r="F35" s="20">
        <f t="shared" si="4"/>
        <v>33.21247050951573</v>
      </c>
      <c r="G35" s="20">
        <f t="shared" si="4"/>
        <v>41.515588136894664</v>
      </c>
      <c r="H35" s="20">
        <f t="shared" si="4"/>
        <v>49.8187057642736</v>
      </c>
      <c r="I35" s="20">
        <f t="shared" si="4"/>
        <v>58.121823391652526</v>
      </c>
      <c r="J35" s="20">
        <f t="shared" si="4"/>
        <v>66.42494101903146</v>
      </c>
      <c r="K35" s="20">
        <f t="shared" si="4"/>
        <v>74.7280586464104</v>
      </c>
      <c r="L35" s="20">
        <f t="shared" si="4"/>
        <v>83.03117627378933</v>
      </c>
    </row>
    <row r="36" spans="2:12" ht="12.75">
      <c r="B36">
        <f t="shared" si="5"/>
        <v>63</v>
      </c>
      <c r="C36" s="20">
        <f t="shared" si="4"/>
        <v>8.606801126872668</v>
      </c>
      <c r="D36" s="20">
        <f t="shared" si="4"/>
        <v>17.213602253745336</v>
      </c>
      <c r="E36" s="20">
        <f t="shared" si="4"/>
        <v>25.820403380618</v>
      </c>
      <c r="F36" s="20">
        <f t="shared" si="4"/>
        <v>34.42720450749067</v>
      </c>
      <c r="G36" s="20">
        <f t="shared" si="4"/>
        <v>43.03400563436333</v>
      </c>
      <c r="H36" s="20">
        <f t="shared" si="4"/>
        <v>51.640806761236</v>
      </c>
      <c r="I36" s="20">
        <f t="shared" si="4"/>
        <v>60.24760788810866</v>
      </c>
      <c r="J36" s="20">
        <f t="shared" si="4"/>
        <v>68.85440901498134</v>
      </c>
      <c r="K36" s="20">
        <f t="shared" si="4"/>
        <v>77.461210141854</v>
      </c>
      <c r="L36" s="20">
        <f t="shared" si="4"/>
        <v>86.06801126872666</v>
      </c>
    </row>
    <row r="37" spans="2:12" ht="12.75">
      <c r="B37">
        <f t="shared" si="5"/>
        <v>64</v>
      </c>
      <c r="C37" s="20">
        <f t="shared" si="4"/>
        <v>8.920428127253313</v>
      </c>
      <c r="D37" s="20">
        <f t="shared" si="4"/>
        <v>17.840856254506626</v>
      </c>
      <c r="E37" s="20">
        <f t="shared" si="4"/>
        <v>26.76128438175994</v>
      </c>
      <c r="F37" s="20">
        <f t="shared" si="4"/>
        <v>35.68171250901325</v>
      </c>
      <c r="G37" s="20">
        <f t="shared" si="4"/>
        <v>44.60214063626657</v>
      </c>
      <c r="H37" s="20">
        <f t="shared" si="4"/>
        <v>53.52256876351988</v>
      </c>
      <c r="I37" s="20">
        <f t="shared" si="4"/>
        <v>62.442996890773195</v>
      </c>
      <c r="J37" s="20">
        <f t="shared" si="4"/>
        <v>71.3634250180265</v>
      </c>
      <c r="K37" s="20">
        <f t="shared" si="4"/>
        <v>80.28385314527983</v>
      </c>
      <c r="L37" s="20">
        <f t="shared" si="4"/>
        <v>89.20428127253314</v>
      </c>
    </row>
    <row r="38" spans="2:12" ht="12.75">
      <c r="B38">
        <f t="shared" si="5"/>
        <v>65</v>
      </c>
      <c r="C38" s="20">
        <f aca="true" t="shared" si="6" ref="C38:L53">psychro_wrh($B38,C$3,$B$2)*7000</f>
        <v>9.244291846793015</v>
      </c>
      <c r="D38" s="20">
        <f t="shared" si="6"/>
        <v>18.48858369358603</v>
      </c>
      <c r="E38" s="20">
        <f t="shared" si="6"/>
        <v>27.732875540379045</v>
      </c>
      <c r="F38" s="20">
        <f t="shared" si="6"/>
        <v>36.97716738717206</v>
      </c>
      <c r="G38" s="20">
        <f t="shared" si="6"/>
        <v>46.22145923396508</v>
      </c>
      <c r="H38" s="20">
        <f t="shared" si="6"/>
        <v>55.46575108075809</v>
      </c>
      <c r="I38" s="20">
        <f t="shared" si="6"/>
        <v>64.7100429275511</v>
      </c>
      <c r="J38" s="20">
        <f t="shared" si="6"/>
        <v>73.95433477434412</v>
      </c>
      <c r="K38" s="20">
        <f t="shared" si="6"/>
        <v>83.19862662113714</v>
      </c>
      <c r="L38" s="20">
        <f t="shared" si="6"/>
        <v>92.44291846793016</v>
      </c>
    </row>
    <row r="39" spans="2:12" ht="12.75">
      <c r="B39">
        <f aca="true" t="shared" si="7" ref="B39:B54">B38+$A$5</f>
        <v>66</v>
      </c>
      <c r="C39" s="20">
        <f t="shared" si="6"/>
        <v>9.578693707776004</v>
      </c>
      <c r="D39" s="20">
        <f t="shared" si="6"/>
        <v>19.15738741555201</v>
      </c>
      <c r="E39" s="20">
        <f t="shared" si="6"/>
        <v>28.736081123328013</v>
      </c>
      <c r="F39" s="20">
        <f t="shared" si="6"/>
        <v>38.31477483110402</v>
      </c>
      <c r="G39" s="20">
        <f t="shared" si="6"/>
        <v>47.89346853888002</v>
      </c>
      <c r="H39" s="20">
        <f t="shared" si="6"/>
        <v>57.472162246656026</v>
      </c>
      <c r="I39" s="20">
        <f t="shared" si="6"/>
        <v>67.05085595443202</v>
      </c>
      <c r="J39" s="20">
        <f t="shared" si="6"/>
        <v>76.62954966220803</v>
      </c>
      <c r="K39" s="20">
        <f t="shared" si="6"/>
        <v>86.20824336998405</v>
      </c>
      <c r="L39" s="20">
        <f t="shared" si="6"/>
        <v>95.78693707776004</v>
      </c>
    </row>
    <row r="40" spans="2:12" ht="12.75">
      <c r="B40">
        <f t="shared" si="7"/>
        <v>67</v>
      </c>
      <c r="C40" s="20">
        <f t="shared" si="6"/>
        <v>9.923943589646454</v>
      </c>
      <c r="D40" s="20">
        <f t="shared" si="6"/>
        <v>19.847887179292908</v>
      </c>
      <c r="E40" s="20">
        <f t="shared" si="6"/>
        <v>29.771830768939353</v>
      </c>
      <c r="F40" s="20">
        <f t="shared" si="6"/>
        <v>39.695774358585815</v>
      </c>
      <c r="G40" s="20">
        <f t="shared" si="6"/>
        <v>49.619717948232264</v>
      </c>
      <c r="H40" s="20">
        <f t="shared" si="6"/>
        <v>59.543661537878705</v>
      </c>
      <c r="I40" s="20">
        <f t="shared" si="6"/>
        <v>69.46760512752516</v>
      </c>
      <c r="J40" s="20">
        <f t="shared" si="6"/>
        <v>79.39154871717163</v>
      </c>
      <c r="K40" s="20">
        <f t="shared" si="6"/>
        <v>89.31549230681807</v>
      </c>
      <c r="L40" s="20">
        <f t="shared" si="6"/>
        <v>99.23943589646453</v>
      </c>
    </row>
    <row r="41" spans="2:12" ht="12.75">
      <c r="B41">
        <f t="shared" si="7"/>
        <v>68</v>
      </c>
      <c r="C41" s="20">
        <f t="shared" si="6"/>
        <v>10.280360092384319</v>
      </c>
      <c r="D41" s="20">
        <f t="shared" si="6"/>
        <v>20.560720184768638</v>
      </c>
      <c r="E41" s="20">
        <f t="shared" si="6"/>
        <v>30.841080277152955</v>
      </c>
      <c r="F41" s="20">
        <f t="shared" si="6"/>
        <v>41.121440369537275</v>
      </c>
      <c r="G41" s="20">
        <f t="shared" si="6"/>
        <v>51.40180046192159</v>
      </c>
      <c r="H41" s="20">
        <f t="shared" si="6"/>
        <v>61.68216055430591</v>
      </c>
      <c r="I41" s="20">
        <f t="shared" si="6"/>
        <v>71.96252064669022</v>
      </c>
      <c r="J41" s="20">
        <f t="shared" si="6"/>
        <v>82.24288073907455</v>
      </c>
      <c r="K41" s="20">
        <f t="shared" si="6"/>
        <v>92.52324083145886</v>
      </c>
      <c r="L41" s="20">
        <f t="shared" si="6"/>
        <v>102.80360092384318</v>
      </c>
    </row>
    <row r="42" spans="2:12" ht="12.75">
      <c r="B42">
        <f t="shared" si="7"/>
        <v>69</v>
      </c>
      <c r="C42" s="20">
        <f t="shared" si="6"/>
        <v>10.64827081063225</v>
      </c>
      <c r="D42" s="20">
        <f t="shared" si="6"/>
        <v>21.2965416212645</v>
      </c>
      <c r="E42" s="20">
        <f t="shared" si="6"/>
        <v>31.944812431896747</v>
      </c>
      <c r="F42" s="20">
        <f t="shared" si="6"/>
        <v>42.593083242529</v>
      </c>
      <c r="G42" s="20">
        <f t="shared" si="6"/>
        <v>53.241354053161245</v>
      </c>
      <c r="H42" s="20">
        <f t="shared" si="6"/>
        <v>63.88962486379349</v>
      </c>
      <c r="I42" s="20">
        <f t="shared" si="6"/>
        <v>74.53789567442574</v>
      </c>
      <c r="J42" s="20">
        <f t="shared" si="6"/>
        <v>85.186166485058</v>
      </c>
      <c r="K42" s="20">
        <f t="shared" si="6"/>
        <v>95.83443729569025</v>
      </c>
      <c r="L42" s="20">
        <f t="shared" si="6"/>
        <v>106.48270810632249</v>
      </c>
    </row>
    <row r="43" spans="2:12" ht="12.75">
      <c r="B43">
        <f t="shared" si="7"/>
        <v>70</v>
      </c>
      <c r="C43" s="20">
        <f t="shared" si="6"/>
        <v>11.02801261912481</v>
      </c>
      <c r="D43" s="20">
        <f t="shared" si="6"/>
        <v>22.05602523824962</v>
      </c>
      <c r="E43" s="20">
        <f t="shared" si="6"/>
        <v>33.084037857374426</v>
      </c>
      <c r="F43" s="20">
        <f t="shared" si="6"/>
        <v>44.11205047649924</v>
      </c>
      <c r="G43" s="20">
        <f t="shared" si="6"/>
        <v>55.14006309562404</v>
      </c>
      <c r="H43" s="20">
        <f t="shared" si="6"/>
        <v>66.16807571474885</v>
      </c>
      <c r="I43" s="20">
        <f t="shared" si="6"/>
        <v>77.19608833387366</v>
      </c>
      <c r="J43" s="20">
        <f t="shared" si="6"/>
        <v>88.22410095299848</v>
      </c>
      <c r="K43" s="20">
        <f t="shared" si="6"/>
        <v>99.25211357212329</v>
      </c>
      <c r="L43" s="20">
        <f t="shared" si="6"/>
        <v>110.28012619124809</v>
      </c>
    </row>
    <row r="44" spans="2:12" ht="12.75">
      <c r="B44">
        <f t="shared" si="7"/>
        <v>71</v>
      </c>
      <c r="C44" s="20">
        <f t="shared" si="6"/>
        <v>11.419931970004653</v>
      </c>
      <c r="D44" s="20">
        <f t="shared" si="6"/>
        <v>22.839863940009305</v>
      </c>
      <c r="E44" s="20">
        <f t="shared" si="6"/>
        <v>34.259795910013956</v>
      </c>
      <c r="F44" s="20">
        <f t="shared" si="6"/>
        <v>45.67972788001861</v>
      </c>
      <c r="G44" s="20">
        <f t="shared" si="6"/>
        <v>57.09965985002326</v>
      </c>
      <c r="H44" s="20">
        <f t="shared" si="6"/>
        <v>68.51959182002791</v>
      </c>
      <c r="I44" s="20">
        <f t="shared" si="6"/>
        <v>79.93952379003255</v>
      </c>
      <c r="J44" s="20">
        <f t="shared" si="6"/>
        <v>91.35945576003722</v>
      </c>
      <c r="K44" s="20">
        <f t="shared" si="6"/>
        <v>102.77938773004186</v>
      </c>
      <c r="L44" s="20">
        <f t="shared" si="6"/>
        <v>114.19931970004652</v>
      </c>
    </row>
    <row r="45" spans="2:12" ht="12.75">
      <c r="B45">
        <f t="shared" si="7"/>
        <v>72</v>
      </c>
      <c r="C45" s="20">
        <f t="shared" si="6"/>
        <v>11.824385202642194</v>
      </c>
      <c r="D45" s="20">
        <f t="shared" si="6"/>
        <v>23.648770405284388</v>
      </c>
      <c r="E45" s="20">
        <f t="shared" si="6"/>
        <v>35.47315560792658</v>
      </c>
      <c r="F45" s="20">
        <f t="shared" si="6"/>
        <v>47.297540810568776</v>
      </c>
      <c r="G45" s="20">
        <f t="shared" si="6"/>
        <v>59.12192601321097</v>
      </c>
      <c r="H45" s="20">
        <f t="shared" si="6"/>
        <v>70.94631121585316</v>
      </c>
      <c r="I45" s="20">
        <f t="shared" si="6"/>
        <v>82.77069641849535</v>
      </c>
      <c r="J45" s="20">
        <f t="shared" si="6"/>
        <v>94.59508162113755</v>
      </c>
      <c r="K45" s="20">
        <f t="shared" si="6"/>
        <v>106.41946682377974</v>
      </c>
      <c r="L45" s="20">
        <f t="shared" si="6"/>
        <v>118.24385202642193</v>
      </c>
    </row>
    <row r="46" spans="2:12" ht="12.75">
      <c r="B46">
        <f t="shared" si="7"/>
        <v>73</v>
      </c>
      <c r="C46" s="20">
        <f t="shared" si="6"/>
        <v>12.241738866612994</v>
      </c>
      <c r="D46" s="20">
        <f t="shared" si="6"/>
        <v>24.48347773322599</v>
      </c>
      <c r="E46" s="20">
        <f t="shared" si="6"/>
        <v>36.72521659983898</v>
      </c>
      <c r="F46" s="20">
        <f t="shared" si="6"/>
        <v>48.96695546645198</v>
      </c>
      <c r="G46" s="20">
        <f t="shared" si="6"/>
        <v>61.20869433306497</v>
      </c>
      <c r="H46" s="20">
        <f t="shared" si="6"/>
        <v>73.45043319967796</v>
      </c>
      <c r="I46" s="20">
        <f t="shared" si="6"/>
        <v>85.69217206629095</v>
      </c>
      <c r="J46" s="20">
        <f t="shared" si="6"/>
        <v>97.93391093290396</v>
      </c>
      <c r="K46" s="20">
        <f t="shared" si="6"/>
        <v>110.17564979951695</v>
      </c>
      <c r="L46" s="20">
        <f t="shared" si="6"/>
        <v>122.41738866612994</v>
      </c>
    </row>
    <row r="47" spans="2:12" ht="12.75">
      <c r="B47">
        <f t="shared" si="7"/>
        <v>74</v>
      </c>
      <c r="C47" s="20">
        <f t="shared" si="6"/>
        <v>12.672370058523443</v>
      </c>
      <c r="D47" s="20">
        <f t="shared" si="6"/>
        <v>25.344740117046886</v>
      </c>
      <c r="E47" s="20">
        <f t="shared" si="6"/>
        <v>38.01711017557032</v>
      </c>
      <c r="F47" s="20">
        <f t="shared" si="6"/>
        <v>50.68948023409377</v>
      </c>
      <c r="G47" s="20">
        <f t="shared" si="6"/>
        <v>63.36185029261721</v>
      </c>
      <c r="H47" s="20">
        <f t="shared" si="6"/>
        <v>76.03422035114065</v>
      </c>
      <c r="I47" s="20">
        <f t="shared" si="6"/>
        <v>88.70659040966409</v>
      </c>
      <c r="J47" s="20">
        <f t="shared" si="6"/>
        <v>101.37896046818754</v>
      </c>
      <c r="K47" s="20">
        <f t="shared" si="6"/>
        <v>114.05133052671098</v>
      </c>
      <c r="L47" s="20">
        <f t="shared" si="6"/>
        <v>126.72370058523443</v>
      </c>
    </row>
    <row r="48" spans="2:12" ht="12.75">
      <c r="B48">
        <f t="shared" si="7"/>
        <v>75</v>
      </c>
      <c r="C48" s="20">
        <f t="shared" si="6"/>
        <v>13.116666773418006</v>
      </c>
      <c r="D48" s="20">
        <f t="shared" si="6"/>
        <v>26.23333354683601</v>
      </c>
      <c r="E48" s="20">
        <f t="shared" si="6"/>
        <v>39.35000032025401</v>
      </c>
      <c r="F48" s="20">
        <f t="shared" si="6"/>
        <v>52.46666709367202</v>
      </c>
      <c r="G48" s="20">
        <f t="shared" si="6"/>
        <v>65.58333386709003</v>
      </c>
      <c r="H48" s="20">
        <f t="shared" si="6"/>
        <v>78.70000064050802</v>
      </c>
      <c r="I48" s="20">
        <f t="shared" si="6"/>
        <v>91.81666741392604</v>
      </c>
      <c r="J48" s="20">
        <f t="shared" si="6"/>
        <v>104.93333418734404</v>
      </c>
      <c r="K48" s="20">
        <f t="shared" si="6"/>
        <v>118.05000096076206</v>
      </c>
      <c r="L48" s="20">
        <f t="shared" si="6"/>
        <v>131.16666773418007</v>
      </c>
    </row>
    <row r="49" spans="2:12" ht="12.75">
      <c r="B49">
        <f t="shared" si="7"/>
        <v>76</v>
      </c>
      <c r="C49" s="20">
        <f t="shared" si="6"/>
        <v>13.575028271543188</v>
      </c>
      <c r="D49" s="20">
        <f t="shared" si="6"/>
        <v>27.150056543086375</v>
      </c>
      <c r="E49" s="20">
        <f t="shared" si="6"/>
        <v>40.725084814629554</v>
      </c>
      <c r="F49" s="20">
        <f t="shared" si="6"/>
        <v>54.30011308617275</v>
      </c>
      <c r="G49" s="20">
        <f t="shared" si="6"/>
        <v>67.87514135771593</v>
      </c>
      <c r="H49" s="20">
        <f t="shared" si="6"/>
        <v>81.45016962925911</v>
      </c>
      <c r="I49" s="20">
        <f t="shared" si="6"/>
        <v>95.02519790080231</v>
      </c>
      <c r="J49" s="20">
        <f t="shared" si="6"/>
        <v>108.6002261723455</v>
      </c>
      <c r="K49" s="20">
        <f t="shared" si="6"/>
        <v>122.17525444388869</v>
      </c>
      <c r="L49" s="20">
        <f t="shared" si="6"/>
        <v>135.75028271543187</v>
      </c>
    </row>
    <row r="50" spans="2:12" ht="12.75">
      <c r="B50">
        <f t="shared" si="7"/>
        <v>77</v>
      </c>
      <c r="C50" s="20">
        <f t="shared" si="6"/>
        <v>14.047865461289513</v>
      </c>
      <c r="D50" s="20">
        <f t="shared" si="6"/>
        <v>28.095730922579026</v>
      </c>
      <c r="E50" s="20">
        <f t="shared" si="6"/>
        <v>42.14359638386854</v>
      </c>
      <c r="F50" s="20">
        <f t="shared" si="6"/>
        <v>56.19146184515805</v>
      </c>
      <c r="G50" s="20">
        <f t="shared" si="6"/>
        <v>70.23932730644758</v>
      </c>
      <c r="H50" s="20">
        <f t="shared" si="6"/>
        <v>84.28719276773708</v>
      </c>
      <c r="I50" s="20">
        <f t="shared" si="6"/>
        <v>98.33505822902659</v>
      </c>
      <c r="J50" s="20">
        <f t="shared" si="6"/>
        <v>112.3829236903161</v>
      </c>
      <c r="K50" s="20">
        <f t="shared" si="6"/>
        <v>126.43078915160562</v>
      </c>
      <c r="L50" s="20">
        <f t="shared" si="6"/>
        <v>140.47865461289516</v>
      </c>
    </row>
    <row r="51" spans="2:12" ht="12.75">
      <c r="B51">
        <f t="shared" si="7"/>
        <v>78</v>
      </c>
      <c r="C51" s="20">
        <f t="shared" si="6"/>
        <v>14.535601299183755</v>
      </c>
      <c r="D51" s="20">
        <f t="shared" si="6"/>
        <v>29.07120259836751</v>
      </c>
      <c r="E51" s="20">
        <f t="shared" si="6"/>
        <v>43.606803897551266</v>
      </c>
      <c r="F51" s="20">
        <f t="shared" si="6"/>
        <v>58.14240519673502</v>
      </c>
      <c r="G51" s="20">
        <f t="shared" si="6"/>
        <v>72.67800649591878</v>
      </c>
      <c r="H51" s="20">
        <f t="shared" si="6"/>
        <v>87.21360779510253</v>
      </c>
      <c r="I51" s="20">
        <f t="shared" si="6"/>
        <v>101.74920909428627</v>
      </c>
      <c r="J51" s="20">
        <f t="shared" si="6"/>
        <v>116.28481039347004</v>
      </c>
      <c r="K51" s="20">
        <f t="shared" si="6"/>
        <v>130.8204116926538</v>
      </c>
      <c r="L51" s="20">
        <f t="shared" si="6"/>
        <v>145.35601299183756</v>
      </c>
    </row>
    <row r="52" spans="2:12" ht="12.75">
      <c r="B52">
        <f t="shared" si="7"/>
        <v>79</v>
      </c>
      <c r="C52" s="20">
        <f t="shared" si="6"/>
        <v>15.038671207853385</v>
      </c>
      <c r="D52" s="20">
        <f t="shared" si="6"/>
        <v>30.07734241570677</v>
      </c>
      <c r="E52" s="20">
        <f t="shared" si="6"/>
        <v>45.11601362356016</v>
      </c>
      <c r="F52" s="20">
        <f t="shared" si="6"/>
        <v>60.15468483141354</v>
      </c>
      <c r="G52" s="20">
        <f t="shared" si="6"/>
        <v>75.19335603926693</v>
      </c>
      <c r="H52" s="20">
        <f t="shared" si="6"/>
        <v>90.23202724712031</v>
      </c>
      <c r="I52" s="20">
        <f t="shared" si="6"/>
        <v>105.27069845497368</v>
      </c>
      <c r="J52" s="20">
        <f t="shared" si="6"/>
        <v>120.30936966282708</v>
      </c>
      <c r="K52" s="20">
        <f t="shared" si="6"/>
        <v>135.34804087068048</v>
      </c>
      <c r="L52" s="20">
        <f t="shared" si="6"/>
        <v>150.38671207853386</v>
      </c>
    </row>
    <row r="53" spans="2:12" ht="12.75">
      <c r="B53">
        <f t="shared" si="7"/>
        <v>80</v>
      </c>
      <c r="C53" s="20">
        <f t="shared" si="6"/>
        <v>15.55752351294528</v>
      </c>
      <c r="D53" s="20">
        <f t="shared" si="6"/>
        <v>31.11504702589056</v>
      </c>
      <c r="E53" s="20">
        <f t="shared" si="6"/>
        <v>46.672570538835835</v>
      </c>
      <c r="F53" s="20">
        <f t="shared" si="6"/>
        <v>62.23009405178112</v>
      </c>
      <c r="G53" s="20">
        <f t="shared" si="6"/>
        <v>77.7876175647264</v>
      </c>
      <c r="H53" s="20">
        <f t="shared" si="6"/>
        <v>93.34514107767167</v>
      </c>
      <c r="I53" s="20">
        <f t="shared" si="6"/>
        <v>108.90266459061695</v>
      </c>
      <c r="J53" s="20">
        <f t="shared" si="6"/>
        <v>124.46018810356225</v>
      </c>
      <c r="K53" s="20">
        <f t="shared" si="6"/>
        <v>140.0177116165075</v>
      </c>
      <c r="L53" s="20">
        <f t="shared" si="6"/>
        <v>155.5752351294528</v>
      </c>
    </row>
    <row r="54" spans="2:12" ht="12.75">
      <c r="B54">
        <f t="shared" si="7"/>
        <v>81</v>
      </c>
      <c r="C54" s="20">
        <f aca="true" t="shared" si="8" ref="C54:L69">psychro_wrh($B54,C$3,$B$2)*7000</f>
        <v>16.09261990003579</v>
      </c>
      <c r="D54" s="20">
        <f t="shared" si="8"/>
        <v>32.18523980007158</v>
      </c>
      <c r="E54" s="20">
        <f t="shared" si="8"/>
        <v>48.27785970010737</v>
      </c>
      <c r="F54" s="20">
        <f t="shared" si="8"/>
        <v>64.37047960014316</v>
      </c>
      <c r="G54" s="20">
        <f t="shared" si="8"/>
        <v>80.46309950017894</v>
      </c>
      <c r="H54" s="20">
        <f t="shared" si="8"/>
        <v>96.55571940021474</v>
      </c>
      <c r="I54" s="20">
        <f t="shared" si="8"/>
        <v>112.64833930025051</v>
      </c>
      <c r="J54" s="20">
        <f t="shared" si="8"/>
        <v>128.7409592002863</v>
      </c>
      <c r="K54" s="20">
        <f t="shared" si="8"/>
        <v>144.8335791003221</v>
      </c>
      <c r="L54" s="20">
        <f t="shared" si="8"/>
        <v>160.92619900035788</v>
      </c>
    </row>
    <row r="55" spans="2:12" ht="12.75">
      <c r="B55">
        <f aca="true" t="shared" si="9" ref="B55:B73">B54+$A$5</f>
        <v>82</v>
      </c>
      <c r="C55" s="20">
        <f t="shared" si="8"/>
        <v>16.6444358926382</v>
      </c>
      <c r="D55" s="20">
        <f t="shared" si="8"/>
        <v>33.2888717852764</v>
      </c>
      <c r="E55" s="20">
        <f t="shared" si="8"/>
        <v>49.933307677914584</v>
      </c>
      <c r="F55" s="20">
        <f t="shared" si="8"/>
        <v>66.5777435705528</v>
      </c>
      <c r="G55" s="20">
        <f t="shared" si="8"/>
        <v>83.22217946319098</v>
      </c>
      <c r="H55" s="20">
        <f t="shared" si="8"/>
        <v>99.86661535582917</v>
      </c>
      <c r="I55" s="20">
        <f t="shared" si="8"/>
        <v>116.51105124846737</v>
      </c>
      <c r="J55" s="20">
        <f t="shared" si="8"/>
        <v>133.1554871411056</v>
      </c>
      <c r="K55" s="20">
        <f t="shared" si="8"/>
        <v>149.79992303374377</v>
      </c>
      <c r="L55" s="20">
        <f t="shared" si="8"/>
        <v>166.44435892638197</v>
      </c>
    </row>
    <row r="56" spans="2:12" ht="12.75">
      <c r="B56">
        <f t="shared" si="9"/>
        <v>83</v>
      </c>
      <c r="C56" s="20">
        <f t="shared" si="8"/>
        <v>17.213461352478298</v>
      </c>
      <c r="D56" s="20">
        <f t="shared" si="8"/>
        <v>34.426922704956596</v>
      </c>
      <c r="E56" s="20">
        <f t="shared" si="8"/>
        <v>51.640384057434886</v>
      </c>
      <c r="F56" s="20">
        <f t="shared" si="8"/>
        <v>68.85384540991319</v>
      </c>
      <c r="G56" s="20">
        <f t="shared" si="8"/>
        <v>86.06730676239148</v>
      </c>
      <c r="H56" s="20">
        <f t="shared" si="8"/>
        <v>103.28076811486977</v>
      </c>
      <c r="I56" s="20">
        <f t="shared" si="8"/>
        <v>120.49422946734808</v>
      </c>
      <c r="J56" s="20">
        <f t="shared" si="8"/>
        <v>137.70769081982638</v>
      </c>
      <c r="K56" s="20">
        <f t="shared" si="8"/>
        <v>154.92115217230466</v>
      </c>
      <c r="L56" s="20">
        <f t="shared" si="8"/>
        <v>172.13461352478296</v>
      </c>
    </row>
    <row r="57" spans="2:12" ht="12.75">
      <c r="B57">
        <f t="shared" si="9"/>
        <v>84</v>
      </c>
      <c r="C57" s="20">
        <f t="shared" si="8"/>
        <v>17.800201003284542</v>
      </c>
      <c r="D57" s="20">
        <f t="shared" si="8"/>
        <v>35.600402006569084</v>
      </c>
      <c r="E57" s="20">
        <f t="shared" si="8"/>
        <v>53.40060300985362</v>
      </c>
      <c r="F57" s="20">
        <f t="shared" si="8"/>
        <v>71.20080401313817</v>
      </c>
      <c r="G57" s="20">
        <f t="shared" si="8"/>
        <v>89.0010050164227</v>
      </c>
      <c r="H57" s="20">
        <f t="shared" si="8"/>
        <v>106.80120601970724</v>
      </c>
      <c r="I57" s="20">
        <f t="shared" si="8"/>
        <v>124.60140702299176</v>
      </c>
      <c r="J57" s="20">
        <f t="shared" si="8"/>
        <v>142.40160802627634</v>
      </c>
      <c r="K57" s="20">
        <f t="shared" si="8"/>
        <v>160.20180902956085</v>
      </c>
      <c r="L57" s="20">
        <f t="shared" si="8"/>
        <v>178.0020100328454</v>
      </c>
    </row>
    <row r="58" spans="2:12" ht="12.75">
      <c r="B58">
        <f t="shared" si="9"/>
        <v>85</v>
      </c>
      <c r="C58" s="20">
        <f t="shared" si="8"/>
        <v>18.40517497941638</v>
      </c>
      <c r="D58" s="20">
        <f t="shared" si="8"/>
        <v>36.81034995883276</v>
      </c>
      <c r="E58" s="20">
        <f t="shared" si="8"/>
        <v>55.215524938249146</v>
      </c>
      <c r="F58" s="20">
        <f t="shared" si="8"/>
        <v>73.62069991766552</v>
      </c>
      <c r="G58" s="20">
        <f t="shared" si="8"/>
        <v>92.0258748970819</v>
      </c>
      <c r="H58" s="20">
        <f t="shared" si="8"/>
        <v>110.43104987649829</v>
      </c>
      <c r="I58" s="20">
        <f t="shared" si="8"/>
        <v>128.83622485591468</v>
      </c>
      <c r="J58" s="20">
        <f t="shared" si="8"/>
        <v>147.24139983533104</v>
      </c>
      <c r="K58" s="20">
        <f t="shared" si="8"/>
        <v>165.64657481474742</v>
      </c>
      <c r="L58" s="20">
        <f t="shared" si="8"/>
        <v>184.0517497941638</v>
      </c>
    </row>
    <row r="59" spans="2:12" ht="12.75">
      <c r="B59">
        <f t="shared" si="9"/>
        <v>86</v>
      </c>
      <c r="C59" s="20">
        <f t="shared" si="8"/>
        <v>19.028919400738875</v>
      </c>
      <c r="D59" s="20">
        <f t="shared" si="8"/>
        <v>38.05783880147775</v>
      </c>
      <c r="E59" s="20">
        <f t="shared" si="8"/>
        <v>57.08675820221662</v>
      </c>
      <c r="F59" s="20">
        <f t="shared" si="8"/>
        <v>76.1156776029555</v>
      </c>
      <c r="G59" s="20">
        <f t="shared" si="8"/>
        <v>95.14459700369437</v>
      </c>
      <c r="H59" s="20">
        <f t="shared" si="8"/>
        <v>114.17351640443324</v>
      </c>
      <c r="I59" s="20">
        <f t="shared" si="8"/>
        <v>133.20243580517212</v>
      </c>
      <c r="J59" s="20">
        <f t="shared" si="8"/>
        <v>152.231355205911</v>
      </c>
      <c r="K59" s="20">
        <f t="shared" si="8"/>
        <v>171.26027460664986</v>
      </c>
      <c r="L59" s="20">
        <f t="shared" si="8"/>
        <v>190.28919400738874</v>
      </c>
    </row>
    <row r="60" spans="2:12" ht="12.75">
      <c r="B60">
        <f t="shared" si="9"/>
        <v>87</v>
      </c>
      <c r="C60" s="20">
        <f t="shared" si="8"/>
        <v>19.67198697524131</v>
      </c>
      <c r="D60" s="20">
        <f t="shared" si="8"/>
        <v>39.34397395048262</v>
      </c>
      <c r="E60" s="20">
        <f t="shared" si="8"/>
        <v>59.01596092572392</v>
      </c>
      <c r="F60" s="20">
        <f t="shared" si="8"/>
        <v>78.68794790096524</v>
      </c>
      <c r="G60" s="20">
        <f t="shared" si="8"/>
        <v>98.35993487620654</v>
      </c>
      <c r="H60" s="20">
        <f t="shared" si="8"/>
        <v>118.03192185144783</v>
      </c>
      <c r="I60" s="20">
        <f t="shared" si="8"/>
        <v>137.70390882668914</v>
      </c>
      <c r="J60" s="20">
        <f t="shared" si="8"/>
        <v>157.37589580193048</v>
      </c>
      <c r="K60" s="20">
        <f t="shared" si="8"/>
        <v>177.04788277717176</v>
      </c>
      <c r="L60" s="20">
        <f t="shared" si="8"/>
        <v>196.71986975241308</v>
      </c>
    </row>
    <row r="61" spans="2:12" ht="12.75">
      <c r="B61">
        <f t="shared" si="9"/>
        <v>88</v>
      </c>
      <c r="C61" s="20">
        <f t="shared" si="8"/>
        <v>20.334947630994364</v>
      </c>
      <c r="D61" s="20">
        <f t="shared" si="8"/>
        <v>40.66989526198873</v>
      </c>
      <c r="E61" s="20">
        <f t="shared" si="8"/>
        <v>61.00484289298309</v>
      </c>
      <c r="F61" s="20">
        <f t="shared" si="8"/>
        <v>81.33979052397746</v>
      </c>
      <c r="G61" s="20">
        <f t="shared" si="8"/>
        <v>101.67473815497182</v>
      </c>
      <c r="H61" s="20">
        <f t="shared" si="8"/>
        <v>122.00968578596618</v>
      </c>
      <c r="I61" s="20">
        <f t="shared" si="8"/>
        <v>142.34463341696053</v>
      </c>
      <c r="J61" s="20">
        <f t="shared" si="8"/>
        <v>162.6795810479549</v>
      </c>
      <c r="K61" s="20">
        <f t="shared" si="8"/>
        <v>183.01452867894926</v>
      </c>
      <c r="L61" s="20">
        <f t="shared" si="8"/>
        <v>203.34947630994364</v>
      </c>
    </row>
    <row r="62" spans="2:12" ht="12.75">
      <c r="B62">
        <f t="shared" si="9"/>
        <v>89</v>
      </c>
      <c r="C62" s="20">
        <f t="shared" si="8"/>
        <v>21.018389179145196</v>
      </c>
      <c r="D62" s="20">
        <f t="shared" si="8"/>
        <v>42.03677835829039</v>
      </c>
      <c r="E62" s="20">
        <f t="shared" si="8"/>
        <v>63.05516753743558</v>
      </c>
      <c r="F62" s="20">
        <f t="shared" si="8"/>
        <v>84.07355671658078</v>
      </c>
      <c r="G62" s="20">
        <f t="shared" si="8"/>
        <v>105.09194589572597</v>
      </c>
      <c r="H62" s="20">
        <f t="shared" si="8"/>
        <v>126.11033507487116</v>
      </c>
      <c r="I62" s="20">
        <f t="shared" si="8"/>
        <v>147.12872425401636</v>
      </c>
      <c r="J62" s="20">
        <f t="shared" si="8"/>
        <v>168.14711343316156</v>
      </c>
      <c r="K62" s="20">
        <f t="shared" si="8"/>
        <v>189.16550261230674</v>
      </c>
      <c r="L62" s="20">
        <f t="shared" si="8"/>
        <v>210.18389179145194</v>
      </c>
    </row>
    <row r="63" spans="2:12" ht="12.75">
      <c r="B63">
        <f t="shared" si="9"/>
        <v>90</v>
      </c>
      <c r="C63" s="20">
        <f t="shared" si="8"/>
        <v>21.72291800975686</v>
      </c>
      <c r="D63" s="20">
        <f t="shared" si="8"/>
        <v>43.44583601951372</v>
      </c>
      <c r="E63" s="20">
        <f t="shared" si="8"/>
        <v>65.16875402927057</v>
      </c>
      <c r="F63" s="20">
        <f t="shared" si="8"/>
        <v>86.89167203902744</v>
      </c>
      <c r="G63" s="20">
        <f t="shared" si="8"/>
        <v>108.61459004878428</v>
      </c>
      <c r="H63" s="20">
        <f t="shared" si="8"/>
        <v>130.33750805854115</v>
      </c>
      <c r="I63" s="20">
        <f t="shared" si="8"/>
        <v>152.060426068298</v>
      </c>
      <c r="J63" s="20">
        <f t="shared" si="8"/>
        <v>173.78334407805488</v>
      </c>
      <c r="K63" s="20">
        <f t="shared" si="8"/>
        <v>195.5062620878117</v>
      </c>
      <c r="L63" s="20">
        <f t="shared" si="8"/>
        <v>217.22918009756856</v>
      </c>
    </row>
    <row r="64" spans="2:12" ht="12.75">
      <c r="B64">
        <f t="shared" si="9"/>
        <v>91</v>
      </c>
      <c r="C64" s="20">
        <f t="shared" si="8"/>
        <v>22.449159822423418</v>
      </c>
      <c r="D64" s="20">
        <f t="shared" si="8"/>
        <v>44.898319644846836</v>
      </c>
      <c r="E64" s="20">
        <f t="shared" si="8"/>
        <v>67.34747946727025</v>
      </c>
      <c r="F64" s="20">
        <f t="shared" si="8"/>
        <v>89.79663928969367</v>
      </c>
      <c r="G64" s="20">
        <f t="shared" si="8"/>
        <v>112.24579911211708</v>
      </c>
      <c r="H64" s="20">
        <f t="shared" si="8"/>
        <v>134.6949589345405</v>
      </c>
      <c r="I64" s="20">
        <f t="shared" si="8"/>
        <v>157.1441187569639</v>
      </c>
      <c r="J64" s="20">
        <f t="shared" si="8"/>
        <v>179.59327857938734</v>
      </c>
      <c r="K64" s="20">
        <f t="shared" si="8"/>
        <v>202.04243840181073</v>
      </c>
      <c r="L64" s="20">
        <f t="shared" si="8"/>
        <v>224.49159822423417</v>
      </c>
    </row>
    <row r="65" spans="2:12" ht="12.75">
      <c r="B65">
        <f t="shared" si="9"/>
        <v>92</v>
      </c>
      <c r="C65" s="20">
        <f t="shared" si="8"/>
        <v>23.19776039371598</v>
      </c>
      <c r="D65" s="20">
        <f t="shared" si="8"/>
        <v>46.39552078743196</v>
      </c>
      <c r="E65" s="20">
        <f t="shared" si="8"/>
        <v>69.59328118114794</v>
      </c>
      <c r="F65" s="20">
        <f t="shared" si="8"/>
        <v>92.79104157486393</v>
      </c>
      <c r="G65" s="20">
        <f t="shared" si="8"/>
        <v>115.9888019685799</v>
      </c>
      <c r="H65" s="20">
        <f t="shared" si="8"/>
        <v>139.1865623622959</v>
      </c>
      <c r="I65" s="20">
        <f t="shared" si="8"/>
        <v>162.38432275601184</v>
      </c>
      <c r="J65" s="20">
        <f t="shared" si="8"/>
        <v>185.58208314972785</v>
      </c>
      <c r="K65" s="20">
        <f t="shared" si="8"/>
        <v>208.77984354344383</v>
      </c>
      <c r="L65" s="20">
        <f t="shared" si="8"/>
        <v>231.9776039371598</v>
      </c>
    </row>
    <row r="66" spans="2:12" ht="12.75">
      <c r="B66">
        <f t="shared" si="9"/>
        <v>93</v>
      </c>
      <c r="C66" s="20">
        <f t="shared" si="8"/>
        <v>23.9693863836545</v>
      </c>
      <c r="D66" s="20">
        <f t="shared" si="8"/>
        <v>47.938772767309</v>
      </c>
      <c r="E66" s="20">
        <f t="shared" si="8"/>
        <v>71.90815915096348</v>
      </c>
      <c r="F66" s="20">
        <f t="shared" si="8"/>
        <v>95.877545534618</v>
      </c>
      <c r="G66" s="20">
        <f t="shared" si="8"/>
        <v>119.84693191827249</v>
      </c>
      <c r="H66" s="20">
        <f t="shared" si="8"/>
        <v>143.81631830192697</v>
      </c>
      <c r="I66" s="20">
        <f t="shared" si="8"/>
        <v>167.78570468558146</v>
      </c>
      <c r="J66" s="20">
        <f t="shared" si="8"/>
        <v>191.755091069236</v>
      </c>
      <c r="K66" s="20">
        <f t="shared" si="8"/>
        <v>215.72447745289048</v>
      </c>
      <c r="L66" s="20">
        <f t="shared" si="8"/>
        <v>239.69386383654498</v>
      </c>
    </row>
    <row r="67" spans="2:12" ht="12.75">
      <c r="B67">
        <f t="shared" si="9"/>
        <v>94</v>
      </c>
      <c r="C67" s="20">
        <f t="shared" si="8"/>
        <v>24.764726183549822</v>
      </c>
      <c r="D67" s="20">
        <f t="shared" si="8"/>
        <v>49.529452367099644</v>
      </c>
      <c r="E67" s="20">
        <f t="shared" si="8"/>
        <v>74.29417855064946</v>
      </c>
      <c r="F67" s="20">
        <f t="shared" si="8"/>
        <v>99.05890473419929</v>
      </c>
      <c r="G67" s="20">
        <f t="shared" si="8"/>
        <v>123.8236309177491</v>
      </c>
      <c r="H67" s="20">
        <f t="shared" si="8"/>
        <v>148.58835710129893</v>
      </c>
      <c r="I67" s="20">
        <f t="shared" si="8"/>
        <v>173.35308328484874</v>
      </c>
      <c r="J67" s="20">
        <f t="shared" si="8"/>
        <v>198.11780946839858</v>
      </c>
      <c r="K67" s="20">
        <f t="shared" si="8"/>
        <v>222.8825356519484</v>
      </c>
      <c r="L67" s="20">
        <f t="shared" si="8"/>
        <v>247.6472618354982</v>
      </c>
    </row>
    <row r="68" spans="2:12" ht="12.75">
      <c r="B68">
        <f t="shared" si="9"/>
        <v>95</v>
      </c>
      <c r="C68" s="20">
        <f t="shared" si="8"/>
        <v>25.584490807717383</v>
      </c>
      <c r="D68" s="20">
        <f t="shared" si="8"/>
        <v>51.16898161543477</v>
      </c>
      <c r="E68" s="20">
        <f t="shared" si="8"/>
        <v>76.75347242315215</v>
      </c>
      <c r="F68" s="20">
        <f t="shared" si="8"/>
        <v>102.33796323086953</v>
      </c>
      <c r="G68" s="20">
        <f t="shared" si="8"/>
        <v>127.92245403858692</v>
      </c>
      <c r="H68" s="20">
        <f t="shared" si="8"/>
        <v>153.5069448463043</v>
      </c>
      <c r="I68" s="20">
        <f t="shared" si="8"/>
        <v>179.0914356540217</v>
      </c>
      <c r="J68" s="20">
        <f t="shared" si="8"/>
        <v>204.67592646173907</v>
      </c>
      <c r="K68" s="20">
        <f t="shared" si="8"/>
        <v>230.26041726945647</v>
      </c>
      <c r="L68" s="20">
        <f t="shared" si="8"/>
        <v>255.84490807717384</v>
      </c>
    </row>
    <row r="69" spans="2:12" ht="12.75">
      <c r="B69">
        <f t="shared" si="9"/>
        <v>96</v>
      </c>
      <c r="C69" s="20">
        <f t="shared" si="8"/>
        <v>26.429414831738846</v>
      </c>
      <c r="D69" s="20">
        <f t="shared" si="8"/>
        <v>52.85882966347769</v>
      </c>
      <c r="E69" s="20">
        <f t="shared" si="8"/>
        <v>79.28824449521653</v>
      </c>
      <c r="F69" s="20">
        <f t="shared" si="8"/>
        <v>105.71765932695538</v>
      </c>
      <c r="G69" s="20">
        <f t="shared" si="8"/>
        <v>132.1470741586942</v>
      </c>
      <c r="H69" s="20">
        <f t="shared" si="8"/>
        <v>158.57648899043306</v>
      </c>
      <c r="I69" s="20">
        <f t="shared" si="8"/>
        <v>185.0059038221719</v>
      </c>
      <c r="J69" s="20">
        <f t="shared" si="8"/>
        <v>211.43531865391077</v>
      </c>
      <c r="K69" s="20">
        <f t="shared" si="8"/>
        <v>237.86473348564962</v>
      </c>
      <c r="L69" s="20">
        <f t="shared" si="8"/>
        <v>264.2941483173884</v>
      </c>
    </row>
    <row r="70" spans="2:12" ht="12.75">
      <c r="B70">
        <f t="shared" si="9"/>
        <v>97</v>
      </c>
      <c r="C70" s="20">
        <f aca="true" t="shared" si="10" ref="C70:L73">psychro_wrh($B70,C$3,$B$2)*7000</f>
        <v>27.30025738013164</v>
      </c>
      <c r="D70" s="20">
        <f t="shared" si="10"/>
        <v>54.60051476026328</v>
      </c>
      <c r="E70" s="20">
        <f t="shared" si="10"/>
        <v>81.9007721403949</v>
      </c>
      <c r="F70" s="20">
        <f t="shared" si="10"/>
        <v>109.20102952052656</v>
      </c>
      <c r="G70" s="20">
        <f t="shared" si="10"/>
        <v>136.5012869006582</v>
      </c>
      <c r="H70" s="20">
        <f t="shared" si="10"/>
        <v>163.8015442807898</v>
      </c>
      <c r="I70" s="20">
        <f t="shared" si="10"/>
        <v>191.10180166092147</v>
      </c>
      <c r="J70" s="20">
        <f t="shared" si="10"/>
        <v>218.40205904105312</v>
      </c>
      <c r="K70" s="20">
        <f t="shared" si="10"/>
        <v>245.70231642118475</v>
      </c>
      <c r="L70" s="20">
        <f t="shared" si="10"/>
        <v>273.0025738013164</v>
      </c>
    </row>
    <row r="71" spans="2:12" ht="12.75">
      <c r="B71">
        <f>B70+$A$5</f>
        <v>98</v>
      </c>
      <c r="C71" s="20">
        <f t="shared" si="10"/>
        <v>28.197803166489226</v>
      </c>
      <c r="D71" s="20">
        <f t="shared" si="10"/>
        <v>56.39560633297845</v>
      </c>
      <c r="E71" s="20">
        <f t="shared" si="10"/>
        <v>84.59340949946765</v>
      </c>
      <c r="F71" s="20">
        <f t="shared" si="10"/>
        <v>112.7912126659569</v>
      </c>
      <c r="G71" s="20">
        <f t="shared" si="10"/>
        <v>140.9890158324461</v>
      </c>
      <c r="H71" s="20">
        <f t="shared" si="10"/>
        <v>169.1868189989353</v>
      </c>
      <c r="I71" s="20">
        <f t="shared" si="10"/>
        <v>197.38462216542456</v>
      </c>
      <c r="J71" s="20">
        <f t="shared" si="10"/>
        <v>225.5824253319138</v>
      </c>
      <c r="K71" s="20">
        <f t="shared" si="10"/>
        <v>253.780228498403</v>
      </c>
      <c r="L71" s="20">
        <f t="shared" si="10"/>
        <v>281.9780316648922</v>
      </c>
    </row>
    <row r="72" spans="2:12" ht="12.75">
      <c r="B72">
        <f t="shared" si="9"/>
        <v>99</v>
      </c>
      <c r="C72" s="20">
        <f t="shared" si="10"/>
        <v>29.12286358936712</v>
      </c>
      <c r="D72" s="20">
        <f t="shared" si="10"/>
        <v>58.24572717873424</v>
      </c>
      <c r="E72" s="20">
        <f t="shared" si="10"/>
        <v>87.36859076810137</v>
      </c>
      <c r="F72" s="20">
        <f t="shared" si="10"/>
        <v>116.49145435746848</v>
      </c>
      <c r="G72" s="20">
        <f t="shared" si="10"/>
        <v>145.6143179468356</v>
      </c>
      <c r="H72" s="20">
        <f t="shared" si="10"/>
        <v>174.73718153620274</v>
      </c>
      <c r="I72" s="20">
        <f t="shared" si="10"/>
        <v>203.86004512556983</v>
      </c>
      <c r="J72" s="20">
        <f t="shared" si="10"/>
        <v>232.98290871493697</v>
      </c>
      <c r="K72" s="20">
        <f t="shared" si="10"/>
        <v>262.10577230430414</v>
      </c>
      <c r="L72" s="20">
        <f t="shared" si="10"/>
        <v>291.2286358936712</v>
      </c>
    </row>
    <row r="73" spans="2:12" ht="12.75">
      <c r="B73">
        <f t="shared" si="9"/>
        <v>100</v>
      </c>
      <c r="C73" s="20">
        <f t="shared" si="10"/>
        <v>30.076277887427203</v>
      </c>
      <c r="D73" s="20">
        <f t="shared" si="10"/>
        <v>60.152555774854406</v>
      </c>
      <c r="E73" s="20">
        <f t="shared" si="10"/>
        <v>90.22883366228162</v>
      </c>
      <c r="F73" s="20">
        <f t="shared" si="10"/>
        <v>120.30511154970881</v>
      </c>
      <c r="G73" s="20">
        <f t="shared" si="10"/>
        <v>150.38138943713602</v>
      </c>
      <c r="H73" s="20">
        <f t="shared" si="10"/>
        <v>180.45766732456323</v>
      </c>
      <c r="I73" s="20">
        <f t="shared" si="10"/>
        <v>210.53394521199039</v>
      </c>
      <c r="J73" s="20">
        <f t="shared" si="10"/>
        <v>240.61022309941762</v>
      </c>
      <c r="K73" s="20">
        <f t="shared" si="10"/>
        <v>270.68650098684486</v>
      </c>
      <c r="L73" s="20">
        <f t="shared" si="10"/>
        <v>300.76277887427204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zoomScale="115" zoomScaleNormal="115" zoomScalePageLayoutView="0" workbookViewId="0" topLeftCell="A1">
      <selection activeCell="I24" sqref="I24"/>
    </sheetView>
  </sheetViews>
  <sheetFormatPr defaultColWidth="9.140625" defaultRowHeight="12.75"/>
  <cols>
    <col min="1" max="1" width="2.7109375" style="0" customWidth="1"/>
    <col min="2" max="2" width="25.7109375" style="0" customWidth="1"/>
    <col min="7" max="7" width="3.140625" style="0" customWidth="1"/>
    <col min="9" max="10" width="9.7109375" style="0" customWidth="1"/>
  </cols>
  <sheetData>
    <row r="1" spans="1:7" ht="13.5" thickBot="1">
      <c r="A1" s="69"/>
      <c r="B1" s="69"/>
      <c r="C1" s="69"/>
      <c r="D1" s="69"/>
      <c r="E1" s="69"/>
      <c r="F1" s="69"/>
      <c r="G1" s="69"/>
    </row>
    <row r="2" spans="1:10" ht="20.25">
      <c r="A2" s="69"/>
      <c r="B2" s="65" t="s">
        <v>5</v>
      </c>
      <c r="C2" s="66"/>
      <c r="D2" s="66"/>
      <c r="E2" s="67"/>
      <c r="F2" s="68"/>
      <c r="G2" s="69"/>
      <c r="I2" s="25"/>
      <c r="J2" s="25"/>
    </row>
    <row r="3" spans="1:10" ht="12.75">
      <c r="A3" s="70"/>
      <c r="B3" s="80" t="s">
        <v>6</v>
      </c>
      <c r="C3" s="74"/>
      <c r="D3" s="74"/>
      <c r="E3" s="74"/>
      <c r="F3" s="81"/>
      <c r="G3" s="69"/>
      <c r="I3" s="24"/>
      <c r="J3" s="24"/>
    </row>
    <row r="4" spans="1:9" ht="12.75">
      <c r="A4" s="69"/>
      <c r="B4" s="82"/>
      <c r="C4" s="75"/>
      <c r="D4" s="75"/>
      <c r="E4" s="75"/>
      <c r="F4" s="83"/>
      <c r="G4" s="69"/>
      <c r="I4" s="23"/>
    </row>
    <row r="5" spans="1:9" ht="12.75">
      <c r="A5" s="69"/>
      <c r="B5" s="11" t="s">
        <v>7</v>
      </c>
      <c r="C5" s="71">
        <v>75</v>
      </c>
      <c r="D5" s="3" t="s">
        <v>8</v>
      </c>
      <c r="E5" s="12"/>
      <c r="F5" s="8"/>
      <c r="G5" s="69"/>
      <c r="I5" s="23"/>
    </row>
    <row r="6" spans="1:9" ht="12.75">
      <c r="A6" s="69"/>
      <c r="B6" s="11" t="s">
        <v>9</v>
      </c>
      <c r="C6" s="71">
        <v>60</v>
      </c>
      <c r="D6" s="3" t="s">
        <v>8</v>
      </c>
      <c r="E6" s="12"/>
      <c r="F6" s="8"/>
      <c r="G6" s="69"/>
      <c r="I6" s="23"/>
    </row>
    <row r="7" spans="1:9" ht="12.75">
      <c r="A7" s="69"/>
      <c r="B7" s="26" t="s">
        <v>10</v>
      </c>
      <c r="C7" s="71">
        <v>2500</v>
      </c>
      <c r="D7" s="3" t="s">
        <v>11</v>
      </c>
      <c r="E7" s="12"/>
      <c r="F7" s="8"/>
      <c r="G7" s="69"/>
      <c r="I7" s="23"/>
    </row>
    <row r="8" spans="1:9" ht="12.75">
      <c r="A8" s="69"/>
      <c r="B8" s="76" t="s">
        <v>12</v>
      </c>
      <c r="C8" s="72"/>
      <c r="D8" s="72"/>
      <c r="E8" s="72"/>
      <c r="F8" s="77"/>
      <c r="G8" s="69"/>
      <c r="I8" s="23"/>
    </row>
    <row r="9" spans="1:9" ht="12.75">
      <c r="A9" s="69"/>
      <c r="B9" s="78"/>
      <c r="C9" s="73"/>
      <c r="D9" s="73"/>
      <c r="E9" s="73"/>
      <c r="F9" s="79"/>
      <c r="G9" s="69"/>
      <c r="I9" s="23"/>
    </row>
    <row r="10" spans="1:7" ht="12.75">
      <c r="A10" s="69"/>
      <c r="B10" s="11" t="s">
        <v>13</v>
      </c>
      <c r="C10" s="84">
        <f>psychro_atm(C7)</f>
        <v>26.82</v>
      </c>
      <c r="D10" s="3" t="s">
        <v>14</v>
      </c>
      <c r="E10" s="4">
        <f>C10*0.491154</f>
        <v>13.172750279999999</v>
      </c>
      <c r="F10" s="8" t="s">
        <v>15</v>
      </c>
      <c r="G10" s="69"/>
    </row>
    <row r="11" spans="1:7" ht="12.75">
      <c r="A11" s="69"/>
      <c r="B11" s="13" t="s">
        <v>16</v>
      </c>
      <c r="C11" s="5">
        <f>psychro_pvs(C5)</f>
        <v>0.8750534068188975</v>
      </c>
      <c r="D11" s="3" t="s">
        <v>14</v>
      </c>
      <c r="E11" s="4">
        <f>C11*0.491154</f>
        <v>0.4297859809727288</v>
      </c>
      <c r="F11" s="8" t="s">
        <v>15</v>
      </c>
      <c r="G11" s="69"/>
    </row>
    <row r="12" spans="1:7" ht="12.75">
      <c r="A12" s="69"/>
      <c r="B12" s="11" t="s">
        <v>17</v>
      </c>
      <c r="C12" s="5">
        <f>psychro_pv1(C5,C6,C10)</f>
        <v>0.38205267944725785</v>
      </c>
      <c r="D12" s="3" t="s">
        <v>14</v>
      </c>
      <c r="E12" s="4">
        <f>C12*0.491154</f>
        <v>0.18764670172123848</v>
      </c>
      <c r="F12" s="8" t="s">
        <v>15</v>
      </c>
      <c r="G12" s="69"/>
    </row>
    <row r="13" spans="1:7" ht="12.75">
      <c r="A13" s="69"/>
      <c r="B13" s="11" t="s">
        <v>18</v>
      </c>
      <c r="C13" s="14">
        <f>psychro_dp(C12)</f>
        <v>51.37314150395936</v>
      </c>
      <c r="D13" s="3" t="s">
        <v>8</v>
      </c>
      <c r="E13" s="12"/>
      <c r="F13" s="8"/>
      <c r="G13" s="69"/>
    </row>
    <row r="14" spans="1:7" ht="12.75">
      <c r="A14" s="69"/>
      <c r="B14" s="11" t="s">
        <v>19</v>
      </c>
      <c r="C14" s="14">
        <f>psychro_rh(C5,C6,C10)</f>
        <v>43.66049848730297</v>
      </c>
      <c r="D14" s="3" t="s">
        <v>20</v>
      </c>
      <c r="E14" s="3"/>
      <c r="F14" s="8"/>
      <c r="G14" s="69"/>
    </row>
    <row r="15" spans="1:7" ht="12.75">
      <c r="A15" s="69"/>
      <c r="B15" s="11" t="s">
        <v>21</v>
      </c>
      <c r="C15" s="15">
        <f>psychro_w(C5,C6,C10)</f>
        <v>0.00898847265768839</v>
      </c>
      <c r="D15" s="3" t="s">
        <v>22</v>
      </c>
      <c r="E15" s="14">
        <f>C15*7000</f>
        <v>62.919308603818735</v>
      </c>
      <c r="F15" s="8" t="s">
        <v>23</v>
      </c>
      <c r="G15" s="69"/>
    </row>
    <row r="16" spans="1:7" ht="12.75">
      <c r="A16" s="69"/>
      <c r="B16" s="11" t="s">
        <v>24</v>
      </c>
      <c r="C16" s="14">
        <f>psychro_h(C5,C6,C10)</f>
        <v>27.836085629308407</v>
      </c>
      <c r="D16" s="3" t="s">
        <v>25</v>
      </c>
      <c r="E16" s="3"/>
      <c r="F16" s="8"/>
      <c r="G16" s="69"/>
    </row>
    <row r="17" spans="1:7" ht="12.75">
      <c r="A17" s="69"/>
      <c r="B17" s="11" t="s">
        <v>26</v>
      </c>
      <c r="C17" s="4">
        <f>psychro_v(C5,C6,C10)</f>
        <v>15.249137603989974</v>
      </c>
      <c r="D17" s="16" t="s">
        <v>27</v>
      </c>
      <c r="E17" s="3"/>
      <c r="F17" s="8"/>
      <c r="G17" s="69"/>
    </row>
    <row r="18" spans="1:7" ht="13.5" thickBot="1">
      <c r="A18" s="69"/>
      <c r="B18" s="17"/>
      <c r="C18" s="18"/>
      <c r="D18" s="18"/>
      <c r="E18" s="18"/>
      <c r="F18" s="19"/>
      <c r="G18" s="69"/>
    </row>
    <row r="19" spans="1:7" ht="12.75">
      <c r="A19" s="69"/>
      <c r="G19" s="69"/>
    </row>
    <row r="20" spans="1:7" ht="12.75">
      <c r="A20" s="69"/>
      <c r="B20" s="64" t="s">
        <v>28</v>
      </c>
      <c r="C20" t="s">
        <v>29</v>
      </c>
      <c r="G20" s="69"/>
    </row>
    <row r="21" spans="1:7" ht="12.75">
      <c r="A21" s="69"/>
      <c r="G21" s="69"/>
    </row>
    <row r="22" spans="1:7" ht="12.75">
      <c r="A22" s="69"/>
      <c r="C22" s="31"/>
      <c r="G22" s="69"/>
    </row>
    <row r="23" spans="1:7" ht="12.75">
      <c r="A23" s="69"/>
      <c r="G23" s="69"/>
    </row>
    <row r="24" spans="1:7" ht="12.75">
      <c r="A24" s="69"/>
      <c r="G24" s="69"/>
    </row>
    <row r="25" spans="1:7" ht="12.75">
      <c r="A25" s="69"/>
      <c r="G25" s="69"/>
    </row>
    <row r="26" spans="1:7" ht="12.75">
      <c r="A26" s="69"/>
      <c r="G26" s="69"/>
    </row>
    <row r="27" spans="1:7" ht="12.75">
      <c r="A27" s="69"/>
      <c r="G27" s="69"/>
    </row>
    <row r="28" spans="1:7" ht="12.75">
      <c r="A28" s="69"/>
      <c r="G28" s="69"/>
    </row>
    <row r="29" spans="1:7" ht="12.75">
      <c r="A29" s="69"/>
      <c r="G29" s="69"/>
    </row>
    <row r="30" spans="1:7" ht="12.75">
      <c r="A30" s="69"/>
      <c r="G30" s="69"/>
    </row>
    <row r="31" spans="1:7" ht="12.75">
      <c r="A31" s="69"/>
      <c r="G31" s="69"/>
    </row>
    <row r="32" spans="1:7" ht="12.75">
      <c r="A32" s="69"/>
      <c r="G32" s="69"/>
    </row>
    <row r="33" spans="1:7" ht="12.75">
      <c r="A33" s="69"/>
      <c r="G33" s="69"/>
    </row>
    <row r="34" spans="1:7" ht="12.75">
      <c r="A34" s="69"/>
      <c r="G34" s="69"/>
    </row>
    <row r="35" spans="1:7" ht="12.75">
      <c r="A35" s="69"/>
      <c r="G35" s="69"/>
    </row>
    <row r="36" spans="1:7" ht="12.75">
      <c r="A36" s="69"/>
      <c r="G36" s="69"/>
    </row>
    <row r="37" spans="1:7" ht="12.75">
      <c r="A37" s="69"/>
      <c r="G37" s="69"/>
    </row>
    <row r="38" spans="1:7" ht="12.75">
      <c r="A38" s="69"/>
      <c r="G38" s="69"/>
    </row>
    <row r="39" spans="1:7" ht="12.75">
      <c r="A39" s="69"/>
      <c r="G39" s="69"/>
    </row>
    <row r="40" spans="1:7" ht="12.75">
      <c r="A40" s="69"/>
      <c r="B40" s="69"/>
      <c r="C40" s="69"/>
      <c r="D40" s="69"/>
      <c r="E40" s="69"/>
      <c r="F40" s="69"/>
      <c r="G40" s="69"/>
    </row>
  </sheetData>
  <sheetProtection/>
  <mergeCells count="2">
    <mergeCell ref="B3:F4"/>
    <mergeCell ref="B8:F9"/>
  </mergeCells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6"/>
  <sheetViews>
    <sheetView showGridLines="0" zoomScalePageLayoutView="0" workbookViewId="0" topLeftCell="A1">
      <selection activeCell="C5" sqref="C5"/>
    </sheetView>
  </sheetViews>
  <sheetFormatPr defaultColWidth="9.140625" defaultRowHeight="12.75"/>
  <cols>
    <col min="1" max="1" width="2.7109375" style="0" customWidth="1"/>
    <col min="2" max="2" width="25.7109375" style="0" customWidth="1"/>
  </cols>
  <sheetData>
    <row r="1" ht="13.5" thickBot="1"/>
    <row r="2" spans="2:17" ht="20.25">
      <c r="B2" s="59" t="s">
        <v>5</v>
      </c>
      <c r="C2" s="60"/>
      <c r="D2" s="60"/>
      <c r="E2" s="60"/>
      <c r="F2" s="60"/>
      <c r="G2" s="60"/>
      <c r="H2" s="61"/>
      <c r="I2" s="62"/>
      <c r="P2" s="25"/>
      <c r="Q2" s="25"/>
    </row>
    <row r="3" spans="1:17" ht="12.75">
      <c r="A3" s="2"/>
      <c r="B3" s="6" t="s">
        <v>30</v>
      </c>
      <c r="C3" s="32"/>
      <c r="D3" s="47"/>
      <c r="E3" s="32"/>
      <c r="F3" s="47"/>
      <c r="G3" s="32"/>
      <c r="H3" s="7"/>
      <c r="I3" s="29"/>
      <c r="P3" s="24"/>
      <c r="Q3" s="24"/>
    </row>
    <row r="4" spans="2:16" ht="12.75">
      <c r="B4" s="54" t="s">
        <v>6</v>
      </c>
      <c r="C4" s="55" t="s">
        <v>31</v>
      </c>
      <c r="D4" s="56"/>
      <c r="E4" s="55" t="s">
        <v>32</v>
      </c>
      <c r="F4" s="56"/>
      <c r="G4" s="55" t="s">
        <v>33</v>
      </c>
      <c r="H4" s="57"/>
      <c r="I4" s="58"/>
      <c r="P4" s="27"/>
    </row>
    <row r="5" spans="2:16" ht="12.75">
      <c r="B5" s="13" t="s">
        <v>34</v>
      </c>
      <c r="C5" s="33">
        <v>100</v>
      </c>
      <c r="D5" s="48" t="s">
        <v>35</v>
      </c>
      <c r="E5" s="33">
        <v>100</v>
      </c>
      <c r="F5" s="48" t="s">
        <v>35</v>
      </c>
      <c r="G5" s="45">
        <f>C5+E5</f>
        <v>200</v>
      </c>
      <c r="H5" s="28" t="s">
        <v>35</v>
      </c>
      <c r="I5" s="8"/>
      <c r="P5" s="27"/>
    </row>
    <row r="6" spans="2:16" ht="12.75">
      <c r="B6" s="11" t="s">
        <v>7</v>
      </c>
      <c r="C6" s="34">
        <v>75</v>
      </c>
      <c r="D6" s="49" t="s">
        <v>8</v>
      </c>
      <c r="E6" s="34">
        <v>96</v>
      </c>
      <c r="F6" s="49" t="s">
        <v>8</v>
      </c>
      <c r="G6" s="44">
        <f>((C6*C5)+(E6*E5))/G5</f>
        <v>85.5</v>
      </c>
      <c r="H6" s="3" t="s">
        <v>8</v>
      </c>
      <c r="I6" s="8"/>
      <c r="P6" s="27"/>
    </row>
    <row r="7" spans="2:16" ht="12.75">
      <c r="B7" s="11" t="s">
        <v>9</v>
      </c>
      <c r="C7" s="34">
        <v>57</v>
      </c>
      <c r="D7" s="49" t="s">
        <v>8</v>
      </c>
      <c r="E7" s="34">
        <v>80</v>
      </c>
      <c r="F7" s="49" t="s">
        <v>8</v>
      </c>
      <c r="G7" s="46">
        <f>psychro_wb(G6,G18,C11)</f>
        <v>69.70000000000005</v>
      </c>
      <c r="H7" s="3" t="s">
        <v>8</v>
      </c>
      <c r="I7" s="8"/>
      <c r="P7" s="27"/>
    </row>
    <row r="8" spans="2:16" ht="12.75">
      <c r="B8" s="26" t="s">
        <v>10</v>
      </c>
      <c r="C8" s="34">
        <v>2500</v>
      </c>
      <c r="D8" s="49" t="s">
        <v>11</v>
      </c>
      <c r="E8" s="44"/>
      <c r="F8" s="50"/>
      <c r="G8" s="44"/>
      <c r="H8" s="30"/>
      <c r="I8" s="8"/>
      <c r="P8" s="27"/>
    </row>
    <row r="9" spans="2:16" ht="12.75">
      <c r="B9" s="11"/>
      <c r="C9" s="35"/>
      <c r="D9" s="49"/>
      <c r="E9" s="35"/>
      <c r="F9" s="49"/>
      <c r="G9" s="35"/>
      <c r="H9" s="3"/>
      <c r="I9" s="8"/>
      <c r="P9" s="27"/>
    </row>
    <row r="10" spans="2:16" ht="12.75">
      <c r="B10" s="9" t="s">
        <v>12</v>
      </c>
      <c r="C10" s="36"/>
      <c r="D10" s="51"/>
      <c r="E10" s="36"/>
      <c r="F10" s="51"/>
      <c r="G10" s="36"/>
      <c r="H10" s="1"/>
      <c r="I10" s="10"/>
      <c r="P10" s="27"/>
    </row>
    <row r="11" spans="2:9" ht="12.75">
      <c r="B11" s="11" t="s">
        <v>13</v>
      </c>
      <c r="C11" s="37">
        <f>psychro_atm(C8)</f>
        <v>26.82</v>
      </c>
      <c r="D11" s="49" t="s">
        <v>14</v>
      </c>
      <c r="E11" s="35"/>
      <c r="F11" s="49"/>
      <c r="G11" s="35"/>
      <c r="H11" s="3"/>
      <c r="I11" s="8"/>
    </row>
    <row r="12" spans="2:9" ht="12.75">
      <c r="B12" s="13" t="s">
        <v>16</v>
      </c>
      <c r="C12" s="38">
        <f>psychro_pvs(C6)</f>
        <v>0.8750534068188975</v>
      </c>
      <c r="D12" s="49" t="s">
        <v>14</v>
      </c>
      <c r="E12" s="38">
        <f>psychro_pvs(E6)</f>
        <v>1.712360600757733</v>
      </c>
      <c r="F12" s="49" t="s">
        <v>14</v>
      </c>
      <c r="G12" s="38">
        <f>psychro_pvs(G6)</f>
        <v>1.233122046349633</v>
      </c>
      <c r="H12" s="3" t="s">
        <v>14</v>
      </c>
      <c r="I12" s="8"/>
    </row>
    <row r="13" spans="2:9" ht="12.75">
      <c r="B13" s="11" t="s">
        <v>17</v>
      </c>
      <c r="C13" s="38">
        <f>psychro_pv1(C6,C7,C11)</f>
        <v>0.3006834252426427</v>
      </c>
      <c r="D13" s="49" t="s">
        <v>14</v>
      </c>
      <c r="E13" s="38">
        <f>psychro_pv1(E6,E7,C11)</f>
        <v>0.8859291967759402</v>
      </c>
      <c r="F13" s="49" t="s">
        <v>14</v>
      </c>
      <c r="G13" s="38">
        <f>psychro_pv1(G6,G7,C11)</f>
        <v>0.5856572952729157</v>
      </c>
      <c r="H13" s="3" t="s">
        <v>14</v>
      </c>
      <c r="I13" s="8"/>
    </row>
    <row r="14" spans="2:9" ht="12.75">
      <c r="B14" s="11" t="s">
        <v>18</v>
      </c>
      <c r="C14" s="39">
        <f>psychro_dp(C13)</f>
        <v>45.02859151879148</v>
      </c>
      <c r="D14" s="49" t="s">
        <v>8</v>
      </c>
      <c r="E14" s="39">
        <f>psychro_dp(E13)</f>
        <v>75.37104051926644</v>
      </c>
      <c r="F14" s="49" t="s">
        <v>8</v>
      </c>
      <c r="G14" s="39">
        <f>psychro_dp(G13)</f>
        <v>63.227415012959035</v>
      </c>
      <c r="H14" s="3" t="s">
        <v>8</v>
      </c>
      <c r="I14" s="8"/>
    </row>
    <row r="15" spans="2:9" ht="12.75">
      <c r="B15" s="11" t="s">
        <v>19</v>
      </c>
      <c r="C15" s="39">
        <f>psychro_rh(C6,C7,C11)</f>
        <v>34.361722713099795</v>
      </c>
      <c r="D15" s="49" t="s">
        <v>20</v>
      </c>
      <c r="E15" s="39">
        <f>psychro_rh(E6,E7,C11)</f>
        <v>51.73730325165794</v>
      </c>
      <c r="F15" s="49" t="s">
        <v>20</v>
      </c>
      <c r="G15" s="39">
        <f>psychro_rh(G6,G7,C11)</f>
        <v>47.49386299649868</v>
      </c>
      <c r="H15" s="3" t="s">
        <v>20</v>
      </c>
      <c r="I15" s="8"/>
    </row>
    <row r="16" spans="2:9" ht="12.75">
      <c r="B16" s="11" t="s">
        <v>21</v>
      </c>
      <c r="C16" s="40">
        <f>psychro_w(C6,C7,C11)</f>
        <v>0.007052409890492623</v>
      </c>
      <c r="D16" s="49" t="s">
        <v>22</v>
      </c>
      <c r="E16" s="40">
        <f>psychro_w(E6,E7,C11)</f>
        <v>0.02124803177163108</v>
      </c>
      <c r="F16" s="49" t="s">
        <v>22</v>
      </c>
      <c r="G16" s="40">
        <f>((C16*C22)+(E16*E22))/G22</f>
        <v>0.013984124262290653</v>
      </c>
      <c r="H16" s="3" t="s">
        <v>22</v>
      </c>
      <c r="I16" s="8"/>
    </row>
    <row r="17" spans="2:9" ht="12.75">
      <c r="B17" s="11"/>
      <c r="C17" s="39">
        <f>C16*7000</f>
        <v>49.36686923344836</v>
      </c>
      <c r="D17" s="49" t="s">
        <v>23</v>
      </c>
      <c r="E17" s="39">
        <f>E16*7000</f>
        <v>148.73622240141756</v>
      </c>
      <c r="F17" s="49" t="s">
        <v>23</v>
      </c>
      <c r="G17" s="39">
        <f>G16*7000</f>
        <v>97.88886983603457</v>
      </c>
      <c r="H17" s="3" t="s">
        <v>23</v>
      </c>
      <c r="I17" s="8"/>
    </row>
    <row r="18" spans="2:9" ht="12.75">
      <c r="B18" s="11" t="s">
        <v>24</v>
      </c>
      <c r="C18" s="39">
        <f>psychro_h(C6,C7,C11)</f>
        <v>25.717452143166078</v>
      </c>
      <c r="D18" s="49" t="s">
        <v>25</v>
      </c>
      <c r="E18" s="39">
        <f>psychro_h(E6,E7,C11)</f>
        <v>46.48983781593458</v>
      </c>
      <c r="F18" s="49" t="s">
        <v>25</v>
      </c>
      <c r="G18" s="39">
        <f>((C18*C22)+(E18*E22))/G22</f>
        <v>35.860596664067714</v>
      </c>
      <c r="H18" s="3" t="s">
        <v>25</v>
      </c>
      <c r="I18" s="8"/>
    </row>
    <row r="19" spans="2:9" ht="12.75">
      <c r="B19" s="11" t="s">
        <v>26</v>
      </c>
      <c r="C19" s="41">
        <f>psychro_v(C6,C7,C11)</f>
        <v>15.202412127351392</v>
      </c>
      <c r="D19" s="52" t="s">
        <v>27</v>
      </c>
      <c r="E19" s="41">
        <f>psychro_v(E6,E7,C11)</f>
        <v>16.155533645698686</v>
      </c>
      <c r="F19" s="52" t="s">
        <v>27</v>
      </c>
      <c r="G19" s="41">
        <f>psychro_v(G6,G7,C11)</f>
        <v>15.669096478019101</v>
      </c>
      <c r="H19" s="16" t="s">
        <v>27</v>
      </c>
      <c r="I19" s="8"/>
    </row>
    <row r="20" spans="2:9" ht="12.75">
      <c r="B20" s="26" t="s">
        <v>36</v>
      </c>
      <c r="C20" s="42">
        <f>C5/C19</f>
        <v>6.577903503884438</v>
      </c>
      <c r="D20" s="49" t="s">
        <v>37</v>
      </c>
      <c r="E20" s="42">
        <f>E5/E19</f>
        <v>6.189829577472633</v>
      </c>
      <c r="F20" s="49" t="s">
        <v>37</v>
      </c>
      <c r="G20" s="42">
        <f>C20+E20</f>
        <v>12.767733081357072</v>
      </c>
      <c r="H20" s="3" t="s">
        <v>37</v>
      </c>
      <c r="I20" s="8"/>
    </row>
    <row r="21" spans="2:9" ht="12.75">
      <c r="B21" s="26" t="s">
        <v>38</v>
      </c>
      <c r="C21" s="42">
        <f>C16*C20</f>
        <v>0.046390071729500694</v>
      </c>
      <c r="D21" s="49" t="s">
        <v>37</v>
      </c>
      <c r="E21" s="42">
        <f>E16*E20</f>
        <v>0.1315216955231203</v>
      </c>
      <c r="F21" s="49" t="s">
        <v>37</v>
      </c>
      <c r="G21" s="42">
        <f>C21+E21</f>
        <v>0.17791176725262098</v>
      </c>
      <c r="H21" s="3" t="s">
        <v>37</v>
      </c>
      <c r="I21" s="8"/>
    </row>
    <row r="22" spans="2:9" ht="12.75">
      <c r="B22" s="26" t="s">
        <v>39</v>
      </c>
      <c r="C22" s="42">
        <f>C21+C20</f>
        <v>6.6242935756139385</v>
      </c>
      <c r="D22" s="49" t="s">
        <v>37</v>
      </c>
      <c r="E22" s="42">
        <f>E21+E20</f>
        <v>6.321351272995753</v>
      </c>
      <c r="F22" s="49" t="s">
        <v>37</v>
      </c>
      <c r="G22" s="42">
        <f>G21+G20</f>
        <v>12.945644848609692</v>
      </c>
      <c r="H22" s="3" t="s">
        <v>37</v>
      </c>
      <c r="I22" s="8"/>
    </row>
    <row r="23" spans="2:9" ht="13.5" thickBot="1">
      <c r="B23" s="17"/>
      <c r="C23" s="43"/>
      <c r="D23" s="53"/>
      <c r="E23" s="43"/>
      <c r="F23" s="53"/>
      <c r="G23" s="43"/>
      <c r="H23" s="18"/>
      <c r="I23" s="19"/>
    </row>
    <row r="25" spans="3:4" ht="12.75">
      <c r="C25" s="63" t="s">
        <v>28</v>
      </c>
      <c r="D25" t="s">
        <v>29</v>
      </c>
    </row>
    <row r="26" ht="12.75">
      <c r="I26" s="21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Randall C. Wilkinson, P.E.</dc:creator>
  <cp:keywords/>
  <dc:description/>
  <cp:lastModifiedBy>HP i7</cp:lastModifiedBy>
  <cp:lastPrinted>2022-04-29T01:08:22Z</cp:lastPrinted>
  <dcterms:modified xsi:type="dcterms:W3CDTF">2022-04-29T01:09:46Z</dcterms:modified>
  <cp:category/>
  <cp:version/>
  <cp:contentType/>
  <cp:contentStatus/>
</cp:coreProperties>
</file>