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/>
  <mc:AlternateContent xmlns:mc="http://schemas.openxmlformats.org/markup-compatibility/2006">
    <mc:Choice Requires="x15">
      <x15ac:absPath xmlns:x15ac="http://schemas.microsoft.com/office/spreadsheetml/2010/11/ac" url="https://zamil-my.sharepoint.com/personal/160745_ziic_net/Documents/Downloads/"/>
    </mc:Choice>
  </mc:AlternateContent>
  <xr:revisionPtr revIDLastSave="0" documentId="8_{0555192B-851C-4A9F-9425-73372DCDDAF5}" xr6:coauthVersionLast="36" xr6:coauthVersionMax="36" xr10:uidLastSave="{00000000-0000-0000-0000-000000000000}"/>
  <bookViews>
    <workbookView xWindow="0" yWindow="0" windowWidth="20490" windowHeight="7665" tabRatio="818" activeTab="3" xr2:uid="{00000000-000D-0000-FFFF-FFFF00000000}"/>
  </bookViews>
  <sheets>
    <sheet name="Project Info Input" sheetId="16" r:id="rId1"/>
    <sheet name="Volume 1 Calcs" sheetId="5" r:id="rId2"/>
    <sheet name="Volume 1 Generator Selection" sheetId="1" r:id="rId3"/>
    <sheet name="Generator Cost Estimate" sheetId="7" r:id="rId4"/>
    <sheet name="Electrical Cost Estimate" sheetId="10" r:id="rId5"/>
    <sheet name="Important Information" sheetId="3" r:id="rId6"/>
    <sheet name="Design Factors Data Sheet" sheetId="2" r:id="rId7"/>
    <sheet name="Design Guidelines" sheetId="18" r:id="rId8"/>
  </sheets>
  <definedNames>
    <definedName name="Class_Fire">'Design Factors Data Sheet'!$C$2:$J$6</definedName>
    <definedName name="OLE_LINK10" localSheetId="7">'Design Guidelines'!$A$157</definedName>
    <definedName name="OLE_LINK13" localSheetId="7">'Design Guidelines'!#REF!</definedName>
    <definedName name="OLE_LINK15" localSheetId="7">'Design Guidelines'!#REF!</definedName>
    <definedName name="OLE_LINK21" localSheetId="7">'Design Guidelines'!$A$245</definedName>
    <definedName name="OLE_LINK27" localSheetId="5">'Important Information'!$C$28</definedName>
    <definedName name="OLE_LINK55" localSheetId="6">'Design Factors Data Sheet'!$C$28</definedName>
    <definedName name="_xlnm.Print_Area" localSheetId="6">'Design Factors Data Sheet'!$B$24:$M$86</definedName>
    <definedName name="_xlnm.Print_Area" localSheetId="7">'Design Guidelines'!$A$1:$J$380</definedName>
    <definedName name="_xlnm.Print_Area" localSheetId="4">'Electrical Cost Estimate'!$B$2:$R$49</definedName>
    <definedName name="_xlnm.Print_Area" localSheetId="3">'Generator Cost Estimate'!$B$2:$R$49</definedName>
    <definedName name="_xlnm.Print_Area" localSheetId="5">'Important Information'!$B$2:$J$54</definedName>
    <definedName name="_xlnm.Print_Area" localSheetId="0">'Project Info Input'!$B$2:$R$38</definedName>
    <definedName name="_xlnm.Print_Area" localSheetId="1">'Volume 1 Calcs'!$B$2:$S$60</definedName>
    <definedName name="_xlnm.Print_Area" localSheetId="2">'Volume 1 Generator Selection'!$B$2:$R$55</definedName>
    <definedName name="Stream_Length">'Design Factors Data Sheet'!$F$9:$M$20</definedName>
    <definedName name="Volume_Comparison">'Design Factors Data Sheet'!$F$8:$N$20</definedName>
    <definedName name="Volume_Range">'Design Factors Data Sheet'!$L$8:$N$20</definedName>
  </definedNames>
  <calcPr calcId="191029"/>
</workbook>
</file>

<file path=xl/calcChain.xml><?xml version="1.0" encoding="utf-8"?>
<calcChain xmlns="http://schemas.openxmlformats.org/spreadsheetml/2006/main">
  <c r="I10" i="5" l="1"/>
  <c r="B2" i="5" l="1"/>
  <c r="B2" i="1"/>
  <c r="B2" i="10"/>
  <c r="B2" i="7"/>
  <c r="L21" i="5"/>
  <c r="P35" i="5"/>
  <c r="B40" i="5"/>
  <c r="B16" i="1" s="1"/>
  <c r="L18" i="5"/>
  <c r="U35" i="1"/>
  <c r="V35" i="1" s="1"/>
  <c r="V34" i="1"/>
  <c r="G35" i="1"/>
  <c r="V33" i="1"/>
  <c r="V32" i="1"/>
  <c r="V31" i="1"/>
  <c r="V30" i="1"/>
  <c r="V29" i="1"/>
  <c r="V28" i="1"/>
  <c r="V27" i="1"/>
  <c r="V26" i="1"/>
  <c r="V25" i="1"/>
  <c r="V24" i="1"/>
  <c r="V23" i="1"/>
  <c r="V22" i="1"/>
  <c r="Q33" i="7"/>
  <c r="Q31" i="7"/>
  <c r="Q32" i="7"/>
  <c r="Q33" i="1"/>
  <c r="Q34" i="1"/>
  <c r="G33" i="1"/>
  <c r="G34" i="1"/>
  <c r="G22" i="1"/>
  <c r="G23" i="1"/>
  <c r="G24" i="1"/>
  <c r="G25" i="1"/>
  <c r="G26" i="1"/>
  <c r="G27" i="1"/>
  <c r="G28" i="1"/>
  <c r="G29" i="1"/>
  <c r="G30" i="1"/>
  <c r="G31" i="1"/>
  <c r="G32" i="1"/>
  <c r="Q25" i="7"/>
  <c r="Q30" i="7"/>
  <c r="Q29" i="7"/>
  <c r="Q28" i="7"/>
  <c r="Q27" i="7"/>
  <c r="Q26" i="7"/>
  <c r="Q24" i="7"/>
  <c r="Q23" i="7"/>
  <c r="Q22" i="7"/>
  <c r="Q21" i="7"/>
  <c r="Q20" i="7"/>
  <c r="R19" i="5"/>
  <c r="R30" i="5" s="1"/>
  <c r="S35" i="5"/>
  <c r="S59" i="5" s="1"/>
  <c r="S30" i="5"/>
  <c r="S58" i="5" s="1"/>
  <c r="M12" i="1" s="1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1" i="1"/>
  <c r="Q32" i="1"/>
  <c r="Q27" i="1"/>
  <c r="Q26" i="1"/>
  <c r="Q28" i="1"/>
  <c r="Q22" i="1"/>
  <c r="Q23" i="1"/>
  <c r="Q24" i="1"/>
  <c r="Q25" i="1"/>
  <c r="Q29" i="1"/>
  <c r="Q30" i="1"/>
  <c r="E57" i="1"/>
  <c r="R39" i="1"/>
  <c r="E51" i="7"/>
  <c r="F18" i="5"/>
  <c r="M20" i="5"/>
  <c r="J20" i="5"/>
  <c r="G20" i="5"/>
  <c r="L20" i="5"/>
  <c r="I20" i="5"/>
  <c r="F20" i="5"/>
  <c r="S19" i="5"/>
  <c r="I18" i="5"/>
  <c r="M19" i="5"/>
  <c r="J19" i="5"/>
  <c r="G19" i="5"/>
  <c r="V37" i="1" l="1"/>
  <c r="Q36" i="10"/>
  <c r="Q41" i="10" s="1"/>
  <c r="Q43" i="10" s="1"/>
  <c r="Q45" i="10" s="1"/>
  <c r="Q35" i="7" s="1"/>
  <c r="M10" i="1"/>
  <c r="Q37" i="1"/>
  <c r="Q34" i="7"/>
  <c r="B42" i="5"/>
  <c r="J16" i="1" s="1"/>
  <c r="R58" i="5"/>
  <c r="L12" i="1" s="1"/>
  <c r="B46" i="5"/>
  <c r="I35" i="5"/>
  <c r="R35" i="5" s="1"/>
  <c r="I8" i="5" s="1"/>
  <c r="B44" i="5"/>
  <c r="Q39" i="7" l="1"/>
  <c r="Q41" i="7" s="1"/>
  <c r="Q42" i="7" s="1"/>
  <c r="Q43" i="7" s="1"/>
  <c r="R59" i="5"/>
  <c r="L10" i="1"/>
  <c r="K39" i="5"/>
  <c r="P37" i="5"/>
  <c r="C6" i="7" l="1"/>
  <c r="C43" i="1"/>
  <c r="B7" i="1"/>
  <c r="B6" i="10"/>
  <c r="I40" i="1"/>
  <c r="O3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zenon</author>
  </authors>
  <commentList>
    <comment ref="F8" authorId="0" shapeId="0" xr:uid="{00000000-0006-0000-0100-000001000000}">
      <text>
        <r>
          <rPr>
            <b/>
            <sz val="8"/>
            <color indexed="81"/>
            <rFont val="Tahoma"/>
            <family val="2"/>
            <charset val="161"/>
          </rPr>
          <t>ENTER UNITS</t>
        </r>
        <r>
          <rPr>
            <sz val="8"/>
            <color indexed="81"/>
            <rFont val="Tahoma"/>
            <family val="2"/>
            <charset val="161"/>
          </rPr>
          <t xml:space="preserve">
</t>
        </r>
      </text>
    </comment>
    <comment ref="F10" authorId="0" shapeId="0" xr:uid="{00000000-0006-0000-0100-000002000000}">
      <text>
        <r>
          <rPr>
            <b/>
            <sz val="8"/>
            <color indexed="12"/>
            <rFont val="Tahoma"/>
            <family val="2"/>
          </rPr>
          <t>QUICK CONCENTRATION CALCULATION</t>
        </r>
        <r>
          <rPr>
            <b/>
            <sz val="8"/>
            <color indexed="81"/>
            <rFont val="Tahoma"/>
            <family val="2"/>
            <charset val="161"/>
          </rPr>
          <t xml:space="preserve">
ENTER VOLUME </t>
        </r>
        <r>
          <rPr>
            <b/>
            <sz val="8"/>
            <color indexed="10"/>
            <rFont val="Tahoma"/>
            <family val="2"/>
          </rPr>
          <t>ONLY</t>
        </r>
        <r>
          <rPr>
            <b/>
            <sz val="8"/>
            <color indexed="81"/>
            <rFont val="Tahoma"/>
            <family val="2"/>
            <charset val="161"/>
          </rPr>
          <t xml:space="preserve"> IF KNOWN AND </t>
        </r>
        <r>
          <rPr>
            <b/>
            <sz val="8"/>
            <color indexed="10"/>
            <rFont val="Tahoma"/>
            <family val="2"/>
          </rPr>
          <t>ONLY</t>
        </r>
        <r>
          <rPr>
            <b/>
            <sz val="8"/>
            <color indexed="81"/>
            <rFont val="Tahoma"/>
            <family val="2"/>
            <charset val="161"/>
          </rPr>
          <t xml:space="preserve"> IF IT IS NOT REQUIRED TO BE CALCULATED BELOW</t>
        </r>
      </text>
    </comment>
    <comment ref="F13" authorId="0" shapeId="0" xr:uid="{00000000-0006-0000-0100-000003000000}">
      <text>
        <r>
          <rPr>
            <b/>
            <sz val="8"/>
            <color indexed="81"/>
            <rFont val="Tahoma"/>
            <family val="2"/>
            <charset val="161"/>
          </rPr>
          <t>INSERT ROOM NAME/No</t>
        </r>
      </text>
    </comment>
    <comment ref="F15" authorId="0" shapeId="0" xr:uid="{00000000-0006-0000-0100-000004000000}">
      <text>
        <r>
          <rPr>
            <b/>
            <sz val="8"/>
            <color indexed="81"/>
            <rFont val="Tahoma"/>
            <family val="2"/>
            <charset val="161"/>
          </rPr>
          <t>ENTER SPACE USAGE/TYPE</t>
        </r>
        <r>
          <rPr>
            <sz val="8"/>
            <color indexed="81"/>
            <rFont val="Tahoma"/>
            <family val="2"/>
            <charset val="161"/>
          </rPr>
          <t xml:space="preserve">
</t>
        </r>
      </text>
    </comment>
    <comment ref="F19" authorId="0" shapeId="0" xr:uid="{00000000-0006-0000-0100-000005000000}">
      <text>
        <r>
          <rPr>
            <b/>
            <sz val="8"/>
            <color indexed="81"/>
            <rFont val="Tahoma"/>
            <family val="2"/>
            <charset val="161"/>
          </rPr>
          <t xml:space="preserve">Insert Room
"LENGTH": For Rectangular Shapes
"SIDE 1"  : For Triangular Shapes
or
"RADIUS": For Semi-Cylindrical &amp; Cylindrical Shapes
</t>
        </r>
        <r>
          <rPr>
            <b/>
            <sz val="8"/>
            <color indexed="10"/>
            <rFont val="Tahoma"/>
            <family val="2"/>
          </rPr>
          <t>LEAVE BLANC IF VOLUME HAS BEEN INSERTED DIRECTLY IN THE "VOLUME" BOX ABOVE</t>
        </r>
      </text>
    </comment>
    <comment ref="I19" authorId="0" shapeId="0" xr:uid="{00000000-0006-0000-0100-000006000000}">
      <text>
        <r>
          <rPr>
            <b/>
            <sz val="8"/>
            <color indexed="81"/>
            <rFont val="Tahoma"/>
            <family val="2"/>
            <charset val="161"/>
          </rPr>
          <t xml:space="preserve">Insert Room
"WIDTH": For Rectangular Shapes
"SIDE 2" : For Triangular Shapes
or
</t>
        </r>
        <r>
          <rPr>
            <b/>
            <sz val="8"/>
            <color indexed="10"/>
            <rFont val="Tahoma"/>
            <family val="2"/>
          </rPr>
          <t>LEAVE BLANC</t>
        </r>
        <r>
          <rPr>
            <b/>
            <sz val="8"/>
            <color indexed="81"/>
            <rFont val="Tahoma"/>
            <family val="2"/>
            <charset val="161"/>
          </rPr>
          <t xml:space="preserve">: For Semi-Cylindrical &amp; Cylindrical Shapes
</t>
        </r>
        <r>
          <rPr>
            <b/>
            <sz val="8"/>
            <color indexed="10"/>
            <rFont val="Tahoma"/>
            <family val="2"/>
          </rPr>
          <t>LEAVE BLANC IF VOLUME HAS BEEN INSERTED DIRECTLY IN THE "VOLUME" BOX ABOVE</t>
        </r>
      </text>
    </comment>
    <comment ref="L19" authorId="0" shapeId="0" xr:uid="{00000000-0006-0000-0100-000007000000}">
      <text>
        <r>
          <rPr>
            <b/>
            <sz val="8"/>
            <color indexed="81"/>
            <rFont val="Tahoma"/>
            <family val="2"/>
            <charset val="161"/>
          </rPr>
          <t xml:space="preserve">Insert Room
"HEIGHT": For ALL Shapes
</t>
        </r>
        <r>
          <rPr>
            <b/>
            <sz val="8"/>
            <color indexed="10"/>
            <rFont val="Tahoma"/>
            <family val="2"/>
          </rPr>
          <t xml:space="preserve">
LEAVE BLANC IF VOLUME HAS BEEN INSERTED DIRECTLY IN THE "VOLUME" BOX ABOVE</t>
        </r>
      </text>
    </comment>
    <comment ref="R19" authorId="0" shapeId="0" xr:uid="{00000000-0006-0000-0100-000008000000}">
      <text>
        <r>
          <rPr>
            <b/>
            <sz val="8"/>
            <color indexed="81"/>
            <rFont val="Tahoma"/>
            <family val="2"/>
            <charset val="161"/>
          </rPr>
          <t xml:space="preserve">Calculated Automatically
</t>
        </r>
      </text>
    </comment>
    <comment ref="F24" authorId="0" shapeId="0" xr:uid="{00000000-0006-0000-0100-000009000000}">
      <text>
        <r>
          <rPr>
            <b/>
            <sz val="8"/>
            <color indexed="81"/>
            <rFont val="Tahoma"/>
            <family val="2"/>
            <charset val="161"/>
          </rPr>
          <t>Enter Stream Required to Reach Fire Effectively - According to Generator's Location/Orientation, Obstacles and Likely Source of Fire Location</t>
        </r>
      </text>
    </comment>
    <comment ref="F26" authorId="0" shapeId="0" xr:uid="{00000000-0006-0000-0100-00000A000000}">
      <text>
        <r>
          <rPr>
            <b/>
            <sz val="8"/>
            <color indexed="81"/>
            <rFont val="Tahoma"/>
            <family val="2"/>
            <charset val="161"/>
          </rPr>
          <t xml:space="preserve">ENTER ADDITIONAL SAFETY FACTOR IF REQUIRED ACCORDING TO ROOM INFILTRATION, OPENINGS ETC.
</t>
        </r>
        <r>
          <rPr>
            <b/>
            <sz val="8"/>
            <color indexed="10"/>
            <rFont val="Tahoma"/>
            <family val="2"/>
          </rPr>
          <t>CONSIDERABLE ATTENTION SHOULD BE ADHERED TO SO THAT ALL POSSIBLE OPENINGS, VENTILATION AND AIR CIRCULATION MEANS ARE SHUT OFF PRIOR TO GENERATORS ACTIVATION</t>
        </r>
      </text>
    </comment>
    <comment ref="R30" authorId="0" shapeId="0" xr:uid="{00000000-0006-0000-0100-00000B000000}">
      <text>
        <r>
          <rPr>
            <b/>
            <sz val="8"/>
            <color indexed="81"/>
            <rFont val="Tahoma"/>
            <family val="2"/>
            <charset val="161"/>
          </rPr>
          <t>CELL IS CALCULATED AUTOMATICALLY</t>
        </r>
      </text>
    </comment>
    <comment ref="R35" authorId="0" shapeId="0" xr:uid="{00000000-0006-0000-0100-00000C000000}">
      <text>
        <r>
          <rPr>
            <b/>
            <sz val="8"/>
            <color indexed="81"/>
            <rFont val="Tahoma"/>
            <family val="2"/>
            <charset val="161"/>
          </rPr>
          <t>CELL IS CALCULATED AUTOMATICALLY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zenon</author>
    <author>Zenon Charalambous</author>
  </authors>
  <commentList>
    <comment ref="L10" authorId="0" shapeId="0" xr:uid="{00000000-0006-0000-0200-000001000000}">
      <text>
        <r>
          <rPr>
            <b/>
            <sz val="8"/>
            <color indexed="81"/>
            <rFont val="Tahoma"/>
            <family val="2"/>
            <charset val="161"/>
          </rPr>
          <t>CELL IS CALCULATED AUTOMATICALLY</t>
        </r>
      </text>
    </comment>
    <comment ref="L12" authorId="0" shapeId="0" xr:uid="{00000000-0006-0000-0200-000002000000}">
      <text>
        <r>
          <rPr>
            <b/>
            <sz val="8"/>
            <color indexed="81"/>
            <rFont val="Tahoma"/>
            <family val="2"/>
            <charset val="161"/>
          </rPr>
          <t>CELL IS CALCULATED AUTOMATICALLY</t>
        </r>
      </text>
    </comment>
    <comment ref="I34" authorId="0" shapeId="0" xr:uid="{00000000-0006-0000-0200-000003000000}">
      <text>
        <r>
          <rPr>
            <b/>
            <sz val="8"/>
            <color indexed="81"/>
            <rFont val="Tahoma"/>
            <family val="2"/>
            <charset val="161"/>
          </rPr>
          <t>SELECT THIS MODEL ONLY IF ROOM HEIGHT EXCEEDS 4M</t>
        </r>
        <r>
          <rPr>
            <sz val="8"/>
            <color indexed="81"/>
            <rFont val="Tahoma"/>
            <family val="2"/>
            <charset val="161"/>
          </rPr>
          <t xml:space="preserve">
</t>
        </r>
      </text>
    </comment>
    <comment ref="K35" authorId="1" shapeId="0" xr:uid="{00000000-0006-0000-0200-000004000000}">
      <text>
        <r>
          <rPr>
            <b/>
            <sz val="8"/>
            <color indexed="81"/>
            <rFont val="Tahoma"/>
            <family val="2"/>
            <charset val="161"/>
          </rPr>
          <t>Insert Length of Thermocord Required for this volume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zenon</author>
  </authors>
  <commentList>
    <comment ref="N19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161"/>
          </rPr>
          <t>Insert Your Currency</t>
        </r>
      </text>
    </comment>
    <comment ref="N20" authorId="0" shapeId="0" xr:uid="{00000000-0006-0000-0300-000002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1" authorId="0" shapeId="0" xr:uid="{00000000-0006-0000-0300-000003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2" authorId="0" shapeId="0" xr:uid="{00000000-0006-0000-0300-000004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3" authorId="0" shapeId="0" xr:uid="{00000000-0006-0000-0300-000005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4" authorId="0" shapeId="0" xr:uid="{00000000-0006-0000-0300-000006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5" authorId="0" shapeId="0" xr:uid="{00000000-0006-0000-0300-000007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6" authorId="0" shapeId="0" xr:uid="{00000000-0006-0000-0300-000008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7" authorId="0" shapeId="0" xr:uid="{00000000-0006-0000-0300-000009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8" authorId="0" shapeId="0" xr:uid="{00000000-0006-0000-0300-00000A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9" authorId="0" shapeId="0" xr:uid="{00000000-0006-0000-0300-00000B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I30" authorId="0" shapeId="0" xr:uid="{00000000-0006-0000-0300-00000C000000}">
      <text>
        <r>
          <rPr>
            <b/>
            <sz val="8"/>
            <color indexed="81"/>
            <rFont val="Tahoma"/>
            <family val="2"/>
            <charset val="161"/>
          </rPr>
          <t>SELECT THIS MODEL ONLY IF ROOM HEIGHT EXCEEDS 4M</t>
        </r>
        <r>
          <rPr>
            <sz val="8"/>
            <color indexed="81"/>
            <rFont val="Tahoma"/>
            <family val="2"/>
            <charset val="161"/>
          </rPr>
          <t xml:space="preserve">
</t>
        </r>
      </text>
    </comment>
    <comment ref="N30" authorId="0" shapeId="0" xr:uid="{00000000-0006-0000-0300-00000D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31" authorId="0" shapeId="0" xr:uid="{00000000-0006-0000-0300-00000E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32" authorId="0" shapeId="0" xr:uid="{00000000-0006-0000-0300-00000F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33" authorId="0" shapeId="0" xr:uid="{00000000-0006-0000-0300-000010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zenon</author>
  </authors>
  <commentList>
    <comment ref="N19" authorId="0" shapeId="0" xr:uid="{00000000-0006-0000-0400-000001000000}">
      <text>
        <r>
          <rPr>
            <b/>
            <sz val="8"/>
            <color indexed="81"/>
            <rFont val="Tahoma"/>
            <family val="2"/>
            <charset val="161"/>
          </rPr>
          <t>Insert Your Currency</t>
        </r>
      </text>
    </comment>
    <comment ref="N20" authorId="0" shapeId="0" xr:uid="{00000000-0006-0000-0400-000002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1" authorId="0" shapeId="0" xr:uid="{00000000-0006-0000-0400-000003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2" authorId="0" shapeId="0" xr:uid="{00000000-0006-0000-0400-000004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3" authorId="0" shapeId="0" xr:uid="{00000000-0006-0000-0400-000005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4" authorId="0" shapeId="0" xr:uid="{00000000-0006-0000-0400-000006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5" authorId="0" shapeId="0" xr:uid="{00000000-0006-0000-0400-000007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6" authorId="0" shapeId="0" xr:uid="{00000000-0006-0000-0400-000008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7" authorId="0" shapeId="0" xr:uid="{00000000-0006-0000-0400-000009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8" authorId="0" shapeId="0" xr:uid="{00000000-0006-0000-0400-00000A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29" authorId="0" shapeId="0" xr:uid="{00000000-0006-0000-0400-00000B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30" authorId="0" shapeId="0" xr:uid="{00000000-0006-0000-0400-00000C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31" authorId="0" shapeId="0" xr:uid="{00000000-0006-0000-0400-00000D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32" authorId="0" shapeId="0" xr:uid="{00000000-0006-0000-0400-00000E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33" authorId="0" shapeId="0" xr:uid="{00000000-0006-0000-0400-00000F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34" authorId="0" shapeId="0" xr:uid="{00000000-0006-0000-0400-000010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  <comment ref="N35" authorId="0" shapeId="0" xr:uid="{00000000-0006-0000-0400-000011000000}">
      <text>
        <r>
          <rPr>
            <b/>
            <sz val="8"/>
            <color indexed="81"/>
            <rFont val="Tahoma"/>
            <family val="2"/>
            <charset val="161"/>
          </rPr>
          <t>Insert Your Selling Price for the Unit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zenon</author>
  </authors>
  <commentList>
    <comment ref="J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161"/>
          </rPr>
          <t>DO NOT CHANGE THESE CONCENTRATION FACTORS</t>
        </r>
      </text>
    </comment>
    <comment ref="J3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161"/>
          </rPr>
          <t>DO NOT CHANGE THESE CONCENTRATION FACTORS</t>
        </r>
      </text>
    </comment>
    <comment ref="J4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161"/>
          </rPr>
          <t>DO NOT CHANGE THESE CONCENTRATION FACTORS</t>
        </r>
      </text>
    </comment>
    <comment ref="J5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161"/>
          </rPr>
          <t>DO NOT CHANGE THESE CONCENTRATION FACTORS</t>
        </r>
      </text>
    </comment>
  </commentList>
</comments>
</file>

<file path=xl/sharedStrings.xml><?xml version="1.0" encoding="utf-8"?>
<sst xmlns="http://schemas.openxmlformats.org/spreadsheetml/2006/main" count="463" uniqueCount="294">
  <si>
    <t>x</t>
  </si>
  <si>
    <t>VOLUME</t>
  </si>
  <si>
    <t>=</t>
  </si>
  <si>
    <t>MODEL SELECTION</t>
  </si>
  <si>
    <t>REF</t>
  </si>
  <si>
    <t>MODEL</t>
  </si>
  <si>
    <t>QTY</t>
  </si>
  <si>
    <t>Unit Price</t>
  </si>
  <si>
    <t>Amount</t>
  </si>
  <si>
    <t>FP-8</t>
  </si>
  <si>
    <t>FP-2000</t>
  </si>
  <si>
    <t>TOTAL</t>
  </si>
  <si>
    <t>D e s i g n    C a l c u l a t i o n    S h e e t</t>
  </si>
  <si>
    <t>Meters</t>
  </si>
  <si>
    <t>Feet</t>
  </si>
  <si>
    <r>
      <t>m</t>
    </r>
    <r>
      <rPr>
        <vertAlign val="superscript"/>
        <sz val="10"/>
        <rFont val="Times New Roman"/>
        <family val="1"/>
      </rPr>
      <t>3</t>
    </r>
  </si>
  <si>
    <t>CLASS OF FIRE</t>
  </si>
  <si>
    <t>g</t>
  </si>
  <si>
    <t>CHECKED FOR CORRECTNESS:</t>
  </si>
  <si>
    <t>REMARKS:</t>
  </si>
  <si>
    <t>**FOR ADDITIONAL SAFETY REPLACE CURRENT SAFETY FACTOR AS APPLICABLE</t>
  </si>
  <si>
    <t>Concentr.</t>
  </si>
  <si>
    <t>m3</t>
  </si>
  <si>
    <t>ft3</t>
  </si>
  <si>
    <t>SECTION DIMENSION</t>
  </si>
  <si>
    <t>Total Volume</t>
  </si>
  <si>
    <t>DO NOT ALTER THESE CONCENTRATIONS</t>
  </si>
  <si>
    <t>Fire Extinguishing Aerosol Generators</t>
  </si>
  <si>
    <t>Aerosol  Temperature and Operation time</t>
  </si>
  <si>
    <t>Ref.</t>
  </si>
  <si>
    <t xml:space="preserve">Model </t>
  </si>
  <si>
    <t>FP-3000</t>
  </si>
  <si>
    <t>Electrical</t>
  </si>
  <si>
    <t>Technical Information Table</t>
  </si>
  <si>
    <t>Discharge</t>
  </si>
  <si>
    <t>SPACE TYPE</t>
  </si>
  <si>
    <t>Computer Room</t>
  </si>
  <si>
    <t>TOTAL VOLUME THIS ROOM IN CUBIC METERS (m3)</t>
  </si>
  <si>
    <t>ROOM SHAPE</t>
  </si>
  <si>
    <t>Rectangular</t>
  </si>
  <si>
    <t>Triangular</t>
  </si>
  <si>
    <t>Semi-Cylindrical</t>
  </si>
  <si>
    <t>Cylindrical</t>
  </si>
  <si>
    <t>ROOM NAME &amp; No.</t>
  </si>
  <si>
    <t>STREAM REQUIRED (m)</t>
  </si>
  <si>
    <t>SAFETY FACTOR (sf)**</t>
  </si>
  <si>
    <t>M (g)</t>
  </si>
  <si>
    <t>m</t>
  </si>
  <si>
    <t>Up to 0.5</t>
  </si>
  <si>
    <t>Up to 1.0</t>
  </si>
  <si>
    <t>Up to 2.0</t>
  </si>
  <si>
    <t>Up to 2.5</t>
  </si>
  <si>
    <t>Up to 3.5</t>
  </si>
  <si>
    <t>Up to 4.0</t>
  </si>
  <si>
    <t>4.0&lt;SL&lt;8.0</t>
  </si>
  <si>
    <r>
      <t xml:space="preserve"> FirePro</t>
    </r>
    <r>
      <rPr>
        <vertAlign val="superscript"/>
        <sz val="20"/>
        <color indexed="10"/>
        <rFont val="Futura XBlkIt BT"/>
        <family val="2"/>
      </rPr>
      <t>®</t>
    </r>
    <r>
      <rPr>
        <vertAlign val="superscript"/>
        <sz val="20"/>
        <color indexed="10"/>
        <rFont val="Arial"/>
        <family val="2"/>
        <charset val="161"/>
      </rPr>
      <t xml:space="preserve"> </t>
    </r>
    <r>
      <rPr>
        <sz val="20"/>
        <color indexed="10"/>
        <rFont val="Arial"/>
        <family val="2"/>
        <charset val="161"/>
      </rPr>
      <t xml:space="preserve">         </t>
    </r>
  </si>
  <si>
    <t>Extinguishing Material Required (g)</t>
  </si>
  <si>
    <t>IMPORTANT REMARKS:</t>
  </si>
  <si>
    <t>GENERATORS STREAM GROUPING</t>
  </si>
  <si>
    <t>ARRANGEMENT TO ENABLE PROPER TOTAL FLOODING - PLEASE CONSULT MANUFACTURER.</t>
  </si>
  <si>
    <t xml:space="preserve">TH= </t>
  </si>
  <si>
    <t xml:space="preserve">Thermocord  </t>
  </si>
  <si>
    <t>M=</t>
  </si>
  <si>
    <t>Manual</t>
  </si>
  <si>
    <t>E=</t>
  </si>
  <si>
    <t>w/n</t>
  </si>
  <si>
    <t>TOTAL CONCENTRATION</t>
  </si>
  <si>
    <t>G e n e r a t o r    S e l e c t i o n    S h e e t</t>
  </si>
  <si>
    <t>DEVIATION      (+/-)</t>
  </si>
  <si>
    <t>(+) EXCESS / (-) SHORTAGE CONCENTRATION</t>
  </si>
  <si>
    <r>
      <t>FirePro Systems Ltd</t>
    </r>
    <r>
      <rPr>
        <sz val="7"/>
        <color indexed="18"/>
        <rFont val="Futura XBlkIt BT"/>
        <family val="2"/>
      </rPr>
      <t xml:space="preserve"> </t>
    </r>
    <r>
      <rPr>
        <sz val="7"/>
        <rFont val="Arial"/>
        <family val="2"/>
      </rPr>
      <t>all rights reserved</t>
    </r>
  </si>
  <si>
    <r>
      <t>FirePro Systems Ltd</t>
    </r>
    <r>
      <rPr>
        <sz val="7"/>
        <rFont val="Arial"/>
        <family val="2"/>
      </rPr>
      <t xml:space="preserve"> all rights reserved</t>
    </r>
  </si>
  <si>
    <t>Up to 0.6</t>
  </si>
  <si>
    <t>UP TO 0.6</t>
  </si>
  <si>
    <t>RECOMMENDED GENERATOR MODEL(S) SELECTION</t>
  </si>
  <si>
    <t>AEROSOL TOTAL FLOODING COVERAGE IN PROTECTED SPACE SHALL BE ACHIEVED WITH EVEN DISTRIBUTION OF GENERATORS AS PER MANUFACTURER'S RECOMMENDATIONS</t>
  </si>
  <si>
    <t>C o s t    E s t i m a t i o n    S h e e t</t>
  </si>
  <si>
    <t>Address:</t>
  </si>
  <si>
    <t>Date:</t>
  </si>
  <si>
    <t>I m p o r t a n t    D e s i g n    I n f o r m a t I o n    S h e e t</t>
  </si>
  <si>
    <t>Installation Cost</t>
  </si>
  <si>
    <t>Electrical Accessories</t>
  </si>
  <si>
    <t>Transport</t>
  </si>
  <si>
    <t>Other</t>
  </si>
  <si>
    <t>VAT @</t>
  </si>
  <si>
    <t>Discount</t>
  </si>
  <si>
    <t>Subtotal</t>
  </si>
  <si>
    <t>SELECT UNITS</t>
  </si>
  <si>
    <t>(if not to be calculated)</t>
  </si>
  <si>
    <t>Other Very Large Size Encl. &gt;4m Height</t>
  </si>
  <si>
    <t>FP-80</t>
  </si>
  <si>
    <t>2. ABOVE SELECTION IS JUST A RECOMMENDATION. ENGINEERING JUDGMENT SHOULD BE APPLIED FOR PROPER SELECTION OF GENERATORS TAKING INTO CONSIDERATION ROOM HEIGHT(STREAM LENGTH), GENERATOR ORIENTATION IN RELATION TO THE VOLUME ARRANGEMENT, OPENINGS etc.</t>
  </si>
  <si>
    <t>1. THIS SOFTWARE IS ONLY A GUIDING TOOL - SELECTION OF GENERATORS IS THE USER's RESPONSIBILITY.</t>
  </si>
  <si>
    <t xml:space="preserve">3. FOR PROTECTED VOLUMES EXCEEDING 4M HEIGHT GENERATORS SHOULD BE INSTALLED IN STAGGERED </t>
  </si>
  <si>
    <t>4. ALWAYS CHECK CALCULATIONS FOR CORRECTNESS</t>
  </si>
  <si>
    <r>
      <t xml:space="preserve"> FirePro</t>
    </r>
    <r>
      <rPr>
        <vertAlign val="superscript"/>
        <sz val="28"/>
        <color indexed="10"/>
        <rFont val="Futura XBlkIt BT"/>
        <family val="2"/>
      </rPr>
      <t>®</t>
    </r>
    <r>
      <rPr>
        <sz val="28"/>
        <color indexed="10"/>
        <rFont val="Arial"/>
        <family val="2"/>
        <charset val="161"/>
      </rPr>
      <t xml:space="preserve">          </t>
    </r>
  </si>
  <si>
    <t>FP-5700</t>
  </si>
  <si>
    <r>
      <t xml:space="preserve">Manufactured by </t>
    </r>
    <r>
      <rPr>
        <b/>
        <sz val="10"/>
        <color indexed="18"/>
        <rFont val="Arial"/>
        <family val="2"/>
      </rPr>
      <t>CELANOVA LTD</t>
    </r>
    <r>
      <rPr>
        <b/>
        <sz val="10"/>
        <rFont val="Arial"/>
        <family val="2"/>
      </rPr>
      <t>/</t>
    </r>
    <r>
      <rPr>
        <b/>
        <sz val="10"/>
        <color indexed="18"/>
        <rFont val="Futura XBlkIt BT"/>
        <family val="2"/>
      </rPr>
      <t>FirePro Systems Ltd</t>
    </r>
  </si>
  <si>
    <t>Tel.:</t>
  </si>
  <si>
    <t>Fax:</t>
  </si>
  <si>
    <t>Product</t>
  </si>
  <si>
    <t>Code</t>
  </si>
  <si>
    <t>TOTAL - ELECTRICAL ACCESSORIES</t>
  </si>
  <si>
    <t>Electrical Equipment Selection</t>
  </si>
  <si>
    <t>Plant Room</t>
  </si>
  <si>
    <t>FP-20E</t>
  </si>
  <si>
    <t>With nozzle</t>
  </si>
  <si>
    <t>Telecom Room</t>
  </si>
  <si>
    <t>Archive Room &lt;4m Height</t>
  </si>
  <si>
    <t>Other Large Size Enclosure &lt;4m Height</t>
  </si>
  <si>
    <t>Archive Room &gt;4m Height</t>
  </si>
  <si>
    <t>Small Size Enclosure - Other</t>
  </si>
  <si>
    <t>Medium Size Enclosure - Other</t>
  </si>
  <si>
    <t>Electrical Rooms &lt;4m Height</t>
  </si>
  <si>
    <t>Warehouse &lt;4m Height</t>
  </si>
  <si>
    <t>Boat Engine Compartment &gt;4m Height</t>
  </si>
  <si>
    <t>Museum &gt;4m Height</t>
  </si>
  <si>
    <t>Medium Size Boat Engine Compartment</t>
  </si>
  <si>
    <t>Boat Engine Compartment &lt;4m Height</t>
  </si>
  <si>
    <t>Warehouse &gt;4m Height</t>
  </si>
  <si>
    <t>Transformer Room &gt;4m Height</t>
  </si>
  <si>
    <t>Transformer Room &lt;4m Height</t>
  </si>
  <si>
    <t>Substations Control Room &lt;4m Height</t>
  </si>
  <si>
    <t>Substation Control Room &gt;4m Height</t>
  </si>
  <si>
    <t>Plant Room &gt;4m Height</t>
  </si>
  <si>
    <t>VOLUME 1</t>
  </si>
  <si>
    <r>
      <t>Mass of</t>
    </r>
    <r>
      <rPr>
        <b/>
        <sz val="11"/>
        <rFont val="Arial"/>
        <family val="2"/>
      </rPr>
      <t xml:space="preserve"> </t>
    </r>
    <r>
      <rPr>
        <sz val="11"/>
        <color indexed="10"/>
        <rFont val="Futura XBlkCnIt BT"/>
        <family val="2"/>
      </rPr>
      <t>FirePro</t>
    </r>
    <r>
      <rPr>
        <vertAlign val="superscript"/>
        <sz val="11"/>
        <color indexed="10"/>
        <rFont val="Futura XBlkCnIt BT"/>
        <family val="2"/>
      </rPr>
      <t>®</t>
    </r>
    <r>
      <rPr>
        <b/>
        <sz val="9"/>
        <rFont val="Arial"/>
        <family val="2"/>
      </rPr>
      <t xml:space="preserve"> Aerosol</t>
    </r>
  </si>
  <si>
    <t>Activation mode:</t>
  </si>
  <si>
    <t>Cost</t>
  </si>
  <si>
    <t>Analysis</t>
  </si>
  <si>
    <t>Thermocord</t>
  </si>
  <si>
    <t>FirePro - Kentec XT Ext. Panel</t>
  </si>
  <si>
    <t>FirePro Sequential Activators</t>
  </si>
  <si>
    <t>Sounder &amp; Beacon 24V dc</t>
  </si>
  <si>
    <t>External Sounder &amp; Beacon</t>
  </si>
  <si>
    <t>Abort Switch</t>
  </si>
  <si>
    <t xml:space="preserve">GAS Sign Waterproof </t>
  </si>
  <si>
    <t>GAS Sign</t>
  </si>
  <si>
    <t>Bell 24V</t>
  </si>
  <si>
    <t>Electronic Sounder 9-30V</t>
  </si>
  <si>
    <t>Cable Fire Rated Twisted Shielded</t>
  </si>
  <si>
    <t>FP-K 11031M2</t>
  </si>
  <si>
    <t>FP-SA/GEN2.0</t>
  </si>
  <si>
    <t>FS 24</t>
  </si>
  <si>
    <t>Flashni</t>
  </si>
  <si>
    <t>ES100</t>
  </si>
  <si>
    <t>FL 65</t>
  </si>
  <si>
    <t>FL 24</t>
  </si>
  <si>
    <t>MBM 246</t>
  </si>
  <si>
    <t>MWS 423</t>
  </si>
  <si>
    <t>2-core - 1.5mm2</t>
  </si>
  <si>
    <t>Optical Smoke Detector c/w Base</t>
  </si>
  <si>
    <t>Heat Detector - Fixed Temp. (78oC)</t>
  </si>
  <si>
    <t>Rate-of-Rise Heat Detectors (58oC)</t>
  </si>
  <si>
    <t>Universal Resistor Detector Base</t>
  </si>
  <si>
    <t xml:space="preserve">S100 </t>
  </si>
  <si>
    <t>S300</t>
  </si>
  <si>
    <t>S400</t>
  </si>
  <si>
    <t>UBR100</t>
  </si>
  <si>
    <t>2-core - 1.0mm2</t>
  </si>
  <si>
    <r>
      <t>FirePro</t>
    </r>
    <r>
      <rPr>
        <vertAlign val="superscript"/>
        <sz val="24"/>
        <color indexed="10"/>
        <rFont val="Futura XBlkIt BT"/>
        <family val="2"/>
      </rPr>
      <t>®</t>
    </r>
  </si>
  <si>
    <r>
      <t>Class B</t>
    </r>
    <r>
      <rPr>
        <sz val="10"/>
        <color indexed="58"/>
        <rFont val="Arial"/>
        <family val="2"/>
      </rPr>
      <t xml:space="preserve"> - Combustible Liquids</t>
    </r>
  </si>
  <si>
    <r>
      <t>Class C</t>
    </r>
    <r>
      <rPr>
        <sz val="10"/>
        <color indexed="58"/>
        <rFont val="Arial"/>
        <family val="2"/>
      </rPr>
      <t xml:space="preserve"> - Combustible Gases</t>
    </r>
  </si>
  <si>
    <r>
      <t>Class F</t>
    </r>
    <r>
      <rPr>
        <sz val="10"/>
        <color indexed="58"/>
        <rFont val="Arial"/>
        <family val="2"/>
      </rPr>
      <t xml:space="preserve"> - Flammable Oil &amp; Fats</t>
    </r>
  </si>
  <si>
    <r>
      <t>Class A</t>
    </r>
    <r>
      <rPr>
        <sz val="10"/>
        <color indexed="58"/>
        <rFont val="Arial"/>
        <family val="2"/>
      </rPr>
      <t xml:space="preserve"> - Combustible Solids / Electically Energized Fires</t>
    </r>
  </si>
  <si>
    <t>Computer Cubicle</t>
  </si>
  <si>
    <t>Electrical Panel/Cabinet</t>
  </si>
  <si>
    <t>Other Small Electrical Enclosure</t>
  </si>
  <si>
    <t>Raised Floor Enclosure</t>
  </si>
  <si>
    <t>Suspended Ceiling Enclosure</t>
  </si>
  <si>
    <t xml:space="preserve">Discharge </t>
  </si>
  <si>
    <r>
      <t>Discharge temperature (</t>
    </r>
    <r>
      <rPr>
        <b/>
        <vertAlign val="superscript"/>
        <sz val="10"/>
        <rFont val="Arial"/>
        <family val="2"/>
        <charset val="161"/>
      </rPr>
      <t>o</t>
    </r>
    <r>
      <rPr>
        <b/>
        <sz val="10"/>
        <rFont val="Arial"/>
        <family val="2"/>
        <charset val="161"/>
      </rPr>
      <t>C)</t>
    </r>
  </si>
  <si>
    <t>Discharge duration (sec)</t>
  </si>
  <si>
    <t>outlets</t>
  </si>
  <si>
    <t>length (m)</t>
  </si>
  <si>
    <t>L1,(m)</t>
  </si>
  <si>
    <t>L1-L2,(m)</t>
  </si>
  <si>
    <t>L2-L3,(m)</t>
  </si>
  <si>
    <t>Min.</t>
  </si>
  <si>
    <t>Max.</t>
  </si>
  <si>
    <t xml:space="preserve"> FP-8</t>
  </si>
  <si>
    <t>0-0.1</t>
  </si>
  <si>
    <t>0.1-0.2</t>
  </si>
  <si>
    <t>0.2-0.3</t>
  </si>
  <si>
    <t xml:space="preserve"> FP-40S</t>
  </si>
  <si>
    <t>0-0.3</t>
  </si>
  <si>
    <t>0.1-0.3</t>
  </si>
  <si>
    <t xml:space="preserve"> FP-100S</t>
  </si>
  <si>
    <t>0-0.2</t>
  </si>
  <si>
    <t>0.2-0.4</t>
  </si>
  <si>
    <t xml:space="preserve"> FP-100S w/n</t>
  </si>
  <si>
    <t>0.3-1.4</t>
  </si>
  <si>
    <t xml:space="preserve"> FP-200S</t>
  </si>
  <si>
    <t xml:space="preserve"> FP-200S w/n</t>
  </si>
  <si>
    <t xml:space="preserve"> FP-500S </t>
  </si>
  <si>
    <t>0-0.5</t>
  </si>
  <si>
    <t>0.5-1.8</t>
  </si>
  <si>
    <t xml:space="preserve"> FP-500S w/n</t>
  </si>
  <si>
    <t>0.1-0.5</t>
  </si>
  <si>
    <t>0-1.0</t>
  </si>
  <si>
    <t xml:space="preserve"> FP-1200</t>
  </si>
  <si>
    <t xml:space="preserve"> FP-2000</t>
  </si>
  <si>
    <t xml:space="preserve"> FP-3000</t>
  </si>
  <si>
    <t>0.5-1.5</t>
  </si>
  <si>
    <t xml:space="preserve"> FP-5700</t>
  </si>
  <si>
    <r>
      <t>L1 = Distance in meters between the outlet and the point where the Temperature is &gt; 300</t>
    </r>
    <r>
      <rPr>
        <b/>
        <vertAlign val="superscript"/>
        <sz val="10"/>
        <rFont val="Arial"/>
        <family val="2"/>
        <charset val="161"/>
      </rPr>
      <t>o</t>
    </r>
    <r>
      <rPr>
        <b/>
        <sz val="10"/>
        <rFont val="Arial"/>
        <family val="2"/>
      </rPr>
      <t>C</t>
    </r>
  </si>
  <si>
    <r>
      <t>L2 = Distance in meters between the outlet and the point where the Temperature is &lt; 200</t>
    </r>
    <r>
      <rPr>
        <b/>
        <vertAlign val="superscript"/>
        <sz val="10"/>
        <rFont val="Arial"/>
        <family val="2"/>
        <charset val="161"/>
      </rPr>
      <t>o</t>
    </r>
    <r>
      <rPr>
        <b/>
        <sz val="10"/>
        <rFont val="Arial"/>
        <family val="2"/>
      </rPr>
      <t>C</t>
    </r>
  </si>
  <si>
    <r>
      <t>L3 = Distance in meters between the outlet and the point where the Temperature is &lt; 75</t>
    </r>
    <r>
      <rPr>
        <b/>
        <vertAlign val="superscript"/>
        <sz val="10"/>
        <rFont val="Arial"/>
        <family val="2"/>
        <charset val="161"/>
      </rPr>
      <t>o</t>
    </r>
    <r>
      <rPr>
        <b/>
        <sz val="10"/>
        <rFont val="Arial"/>
        <family val="2"/>
      </rPr>
      <t>C</t>
    </r>
  </si>
  <si>
    <t xml:space="preserve">Thermocord </t>
  </si>
  <si>
    <t>TH=</t>
  </si>
  <si>
    <t>Self-activation temperature of extinguishing material 300 °C</t>
  </si>
  <si>
    <t>w/n =</t>
  </si>
  <si>
    <t>With Nozzle</t>
  </si>
  <si>
    <t>Discharge Stream Length (m)</t>
  </si>
  <si>
    <t>Discharge Outlets</t>
  </si>
  <si>
    <r>
      <t>a)</t>
    </r>
    <r>
      <rPr>
        <sz val="7"/>
        <rFont val="Times New Roman"/>
        <family val="1"/>
        <charset val="161"/>
      </rPr>
      <t xml:space="preserve">  </t>
    </r>
    <r>
      <rPr>
        <sz val="12"/>
        <rFont val="Arial"/>
        <family val="2"/>
        <charset val="161"/>
      </rPr>
      <t>The fire class</t>
    </r>
  </si>
  <si>
    <r>
      <t>b)</t>
    </r>
    <r>
      <rPr>
        <sz val="7"/>
        <rFont val="Times New Roman"/>
        <family val="1"/>
        <charset val="161"/>
      </rPr>
      <t xml:space="preserve">  </t>
    </r>
    <r>
      <rPr>
        <sz val="12"/>
        <rFont val="Arial"/>
        <family val="2"/>
        <charset val="161"/>
      </rPr>
      <t>Total volume of the room</t>
    </r>
  </si>
  <si>
    <r>
      <t>c)</t>
    </r>
    <r>
      <rPr>
        <sz val="7"/>
        <rFont val="Times New Roman"/>
        <family val="1"/>
        <charset val="161"/>
      </rPr>
      <t xml:space="preserve">  </t>
    </r>
    <r>
      <rPr>
        <sz val="12"/>
        <rFont val="Arial"/>
        <family val="2"/>
        <charset val="161"/>
      </rPr>
      <t xml:space="preserve">Ventilation in the room </t>
    </r>
  </si>
  <si>
    <r>
      <t>d)</t>
    </r>
    <r>
      <rPr>
        <sz val="7"/>
        <rFont val="Times New Roman"/>
        <family val="1"/>
        <charset val="161"/>
      </rPr>
      <t xml:space="preserve">  </t>
    </r>
    <r>
      <rPr>
        <sz val="12"/>
        <rFont val="Arial"/>
        <family val="2"/>
        <charset val="161"/>
      </rPr>
      <t>Atmospheric pressure present</t>
    </r>
  </si>
  <si>
    <r>
      <t>e)</t>
    </r>
    <r>
      <rPr>
        <sz val="7"/>
        <rFont val="Times New Roman"/>
        <family val="1"/>
        <charset val="161"/>
      </rPr>
      <t xml:space="preserve">  </t>
    </r>
    <r>
      <rPr>
        <sz val="12"/>
        <rFont val="Arial"/>
        <family val="2"/>
        <charset val="161"/>
      </rPr>
      <t>Protection time in the room</t>
    </r>
  </si>
  <si>
    <r>
      <t>f)</t>
    </r>
    <r>
      <rPr>
        <sz val="7"/>
        <rFont val="Times New Roman"/>
        <family val="1"/>
        <charset val="161"/>
      </rPr>
      <t xml:space="preserve">   </t>
    </r>
    <r>
      <rPr>
        <sz val="12"/>
        <rFont val="Arial"/>
        <family val="2"/>
        <charset val="161"/>
      </rPr>
      <t>The added safety factor</t>
    </r>
  </si>
  <si>
    <r>
      <t>g)</t>
    </r>
    <r>
      <rPr>
        <sz val="7"/>
        <rFont val="Times New Roman"/>
        <family val="1"/>
        <charset val="161"/>
      </rPr>
      <t xml:space="preserve">  </t>
    </r>
    <r>
      <rPr>
        <sz val="12"/>
        <rFont val="Arial"/>
        <family val="2"/>
        <charset val="161"/>
      </rPr>
      <t>The siting of the given type of unit</t>
    </r>
  </si>
  <si>
    <t>Some of the above factors are fixed factors, others have limited variability. The fixed calculation factors are:</t>
  </si>
  <si>
    <r>
      <t>-</t>
    </r>
    <r>
      <rPr>
        <sz val="7"/>
        <rFont val="Times New Roman"/>
        <family val="1"/>
        <charset val="161"/>
      </rPr>
      <t xml:space="preserve">     </t>
    </r>
    <r>
      <rPr>
        <sz val="12"/>
        <rFont val="Arial"/>
        <family val="2"/>
        <charset val="161"/>
      </rPr>
      <t>volume of the room to be protected</t>
    </r>
  </si>
  <si>
    <r>
      <t>-</t>
    </r>
    <r>
      <rPr>
        <sz val="7"/>
        <rFont val="Times New Roman"/>
        <family val="1"/>
        <charset val="161"/>
      </rPr>
      <t xml:space="preserve">     </t>
    </r>
    <r>
      <rPr>
        <sz val="12"/>
        <rFont val="Arial"/>
        <family val="2"/>
        <charset val="161"/>
      </rPr>
      <t>the fire class of the substances present in the room</t>
    </r>
  </si>
  <si>
    <t>Design Considerations</t>
  </si>
  <si>
    <r>
      <t xml:space="preserve">Different factors are important for the calculation of the amount of </t>
    </r>
    <r>
      <rPr>
        <sz val="12"/>
        <color indexed="10"/>
        <rFont val="Futura XBlkIt BT"/>
        <family val="2"/>
      </rPr>
      <t>FirePro</t>
    </r>
    <r>
      <rPr>
        <vertAlign val="superscript"/>
        <sz val="12"/>
        <color indexed="10"/>
        <rFont val="Futura XBlkIt BT"/>
        <family val="2"/>
      </rPr>
      <t>®</t>
    </r>
    <r>
      <rPr>
        <sz val="12"/>
        <rFont val="Arial"/>
        <family val="2"/>
        <charset val="161"/>
      </rPr>
      <t xml:space="preserve"> aerosol required, and they are:</t>
    </r>
  </si>
  <si>
    <t>FP-40S</t>
  </si>
  <si>
    <t>FP-20S</t>
  </si>
  <si>
    <t>FP-80S</t>
  </si>
  <si>
    <t>FP-100S</t>
  </si>
  <si>
    <t>FP-200S</t>
  </si>
  <si>
    <t>FP-500S</t>
  </si>
  <si>
    <t>FP-1200</t>
  </si>
  <si>
    <t>Heat Impulse Translator (H.I.T.)</t>
  </si>
  <si>
    <t>(g)</t>
  </si>
  <si>
    <t>(Euro)</t>
  </si>
  <si>
    <t>(meters)</t>
  </si>
  <si>
    <t>Volume 1</t>
  </si>
  <si>
    <t>Total FirePro Cost</t>
  </si>
  <si>
    <t xml:space="preserve">The basic method of calculation is the formula:   </t>
  </si>
  <si>
    <t>M = V x D</t>
  </si>
  <si>
    <r>
      <rPr>
        <b/>
        <sz val="11"/>
        <color indexed="56"/>
        <rFont val="Arial"/>
        <family val="2"/>
        <charset val="161"/>
      </rPr>
      <t xml:space="preserve">M </t>
    </r>
    <r>
      <rPr>
        <sz val="11"/>
        <rFont val="Arial"/>
        <family val="2"/>
        <charset val="161"/>
      </rPr>
      <t>= total flooding quantity, in gr</t>
    </r>
  </si>
  <si>
    <r>
      <rPr>
        <b/>
        <sz val="11"/>
        <rFont val="Arial"/>
        <family val="2"/>
        <charset val="161"/>
      </rPr>
      <t xml:space="preserve">V </t>
    </r>
    <r>
      <rPr>
        <sz val="11"/>
        <rFont val="Arial"/>
        <family val="2"/>
        <charset val="161"/>
      </rPr>
      <t>= protected volume (enclosure), in m</t>
    </r>
    <r>
      <rPr>
        <vertAlign val="superscript"/>
        <sz val="11"/>
        <rFont val="Arial"/>
        <family val="2"/>
        <charset val="161"/>
      </rPr>
      <t>3</t>
    </r>
  </si>
  <si>
    <r>
      <rPr>
        <b/>
        <i/>
        <sz val="11"/>
        <rFont val="Arial"/>
        <family val="2"/>
        <charset val="161"/>
      </rPr>
      <t xml:space="preserve">D  </t>
    </r>
    <r>
      <rPr>
        <sz val="11"/>
        <rFont val="Arial"/>
        <family val="2"/>
        <charset val="161"/>
      </rPr>
      <t>= Design Application Density, in gr/m</t>
    </r>
    <r>
      <rPr>
        <vertAlign val="superscript"/>
        <sz val="11"/>
        <rFont val="Arial"/>
        <family val="2"/>
        <charset val="161"/>
      </rPr>
      <t>3</t>
    </r>
    <r>
      <rPr>
        <sz val="11"/>
        <rFont val="Arial"/>
        <family val="2"/>
        <charset val="161"/>
      </rPr>
      <t xml:space="preserve"> (see table 7.0.1)</t>
    </r>
  </si>
  <si>
    <r>
      <t>(</t>
    </r>
    <r>
      <rPr>
        <sz val="12"/>
        <color indexed="10"/>
        <rFont val="Futura XBlkIt BT"/>
        <family val="2"/>
      </rPr>
      <t xml:space="preserve">FirePro </t>
    </r>
    <r>
      <rPr>
        <sz val="12"/>
        <rFont val="Arial"/>
        <family val="2"/>
        <charset val="161"/>
      </rPr>
      <t>User Manual Extract)</t>
    </r>
  </si>
  <si>
    <t xml:space="preserve"> FP-20S</t>
  </si>
  <si>
    <t xml:space="preserve"> FP-20E</t>
  </si>
  <si>
    <t xml:space="preserve"> FP-80S</t>
  </si>
  <si>
    <t>Design Calculation Software</t>
  </si>
  <si>
    <r>
      <t>FirePro</t>
    </r>
    <r>
      <rPr>
        <b/>
        <vertAlign val="superscript"/>
        <sz val="26"/>
        <color indexed="10"/>
        <rFont val="Calibri"/>
        <family val="2"/>
        <charset val="161"/>
      </rPr>
      <t>®</t>
    </r>
  </si>
  <si>
    <t>Distributor/Master Dealer:</t>
  </si>
  <si>
    <t>Project Name:</t>
  </si>
  <si>
    <t>Client's Name:</t>
  </si>
  <si>
    <t>Email:</t>
  </si>
  <si>
    <t>Website:</t>
  </si>
  <si>
    <t>Special Notes:</t>
  </si>
  <si>
    <t>Fire Extinguishing Aerosol Systems</t>
  </si>
  <si>
    <t xml:space="preserve">www.firepro.info </t>
  </si>
  <si>
    <t>Clinent's Code:</t>
  </si>
  <si>
    <t>Electrical Components &amp; Accessories</t>
  </si>
  <si>
    <r>
      <t>D (g/m</t>
    </r>
    <r>
      <rPr>
        <b/>
        <vertAlign val="superscript"/>
        <sz val="10"/>
        <rFont val="Arial"/>
        <family val="2"/>
        <charset val="161"/>
      </rPr>
      <t>3</t>
    </r>
    <r>
      <rPr>
        <b/>
        <sz val="10"/>
        <rFont val="Arial"/>
        <family val="2"/>
      </rPr>
      <t>)</t>
    </r>
  </si>
  <si>
    <r>
      <t>g/m</t>
    </r>
    <r>
      <rPr>
        <vertAlign val="superscript"/>
        <sz val="10"/>
        <rFont val="Arial"/>
        <family val="2"/>
        <charset val="161"/>
      </rPr>
      <t>3</t>
    </r>
  </si>
  <si>
    <t>[(D = Extinguishing Application Density EAD x Safety Factor SF(1.3)]</t>
  </si>
  <si>
    <t>EAD</t>
  </si>
  <si>
    <t>SF</t>
  </si>
  <si>
    <r>
      <t>V (m</t>
    </r>
    <r>
      <rPr>
        <b/>
        <vertAlign val="superscript"/>
        <sz val="10"/>
        <rFont val="Arial"/>
        <family val="2"/>
        <charset val="161"/>
      </rPr>
      <t>3</t>
    </r>
    <r>
      <rPr>
        <b/>
        <sz val="10"/>
        <rFont val="Arial"/>
        <family val="2"/>
      </rPr>
      <t>)</t>
    </r>
  </si>
  <si>
    <t>Both Sides</t>
  </si>
  <si>
    <t>Up to 2.4</t>
  </si>
  <si>
    <t>FP-80S, FP-100S, FP-200S, FP-500S</t>
  </si>
  <si>
    <t>FP-500S, FP-1200, FP-2000, FP-3000</t>
  </si>
  <si>
    <t>0.6&lt;SL&lt;2.5</t>
  </si>
  <si>
    <t>2.5&lt;SL&lt;4.0</t>
  </si>
  <si>
    <t>FP-8, FP-20E, FP20S, FP40S, FP80S</t>
  </si>
  <si>
    <t>S.L.</t>
  </si>
  <si>
    <t>VOLUME RANGE GROUPING</t>
  </si>
  <si>
    <t>Recommended Models by Stream Lenth:</t>
  </si>
  <si>
    <t>Recommended Models by Volume:</t>
  </si>
  <si>
    <r>
      <t>VOLUME RANGE (m</t>
    </r>
    <r>
      <rPr>
        <vertAlign val="superscript"/>
        <sz val="10"/>
        <color indexed="9"/>
        <rFont val="Arial"/>
        <family val="2"/>
        <charset val="161"/>
      </rPr>
      <t>3</t>
    </r>
    <r>
      <rPr>
        <sz val="10"/>
        <color indexed="9"/>
        <rFont val="Arial"/>
        <family val="2"/>
        <charset val="161"/>
      </rPr>
      <t>)</t>
    </r>
  </si>
  <si>
    <t>STREAM RANGE (m)</t>
  </si>
  <si>
    <t>TOTAL VOLUME THIS SECTION</t>
  </si>
  <si>
    <r>
      <t xml:space="preserve">TOTAL </t>
    </r>
    <r>
      <rPr>
        <sz val="11"/>
        <color indexed="10"/>
        <rFont val="Futura XBlkIt BT"/>
        <family val="2"/>
      </rPr>
      <t>FirePro</t>
    </r>
    <r>
      <rPr>
        <vertAlign val="superscript"/>
        <sz val="11"/>
        <color indexed="10"/>
        <rFont val="Futura XBlkIt BT"/>
        <family val="2"/>
      </rPr>
      <t>®</t>
    </r>
    <r>
      <rPr>
        <b/>
        <sz val="9"/>
        <color indexed="17"/>
        <rFont val="Arial"/>
        <family val="2"/>
      </rPr>
      <t xml:space="preserve"> MASS REQUIRED FOR VOLUME 1</t>
    </r>
  </si>
  <si>
    <r>
      <t>Mass of</t>
    </r>
    <r>
      <rPr>
        <b/>
        <sz val="11"/>
        <rFont val="Arial"/>
        <family val="2"/>
      </rPr>
      <t xml:space="preserve"> </t>
    </r>
    <r>
      <rPr>
        <sz val="11"/>
        <color indexed="10"/>
        <rFont val="Futura XBlkIt BT"/>
        <family val="2"/>
      </rPr>
      <t>FirePro</t>
    </r>
    <r>
      <rPr>
        <vertAlign val="superscript"/>
        <sz val="11"/>
        <color indexed="10"/>
        <rFont val="Futura XBlkIt BT"/>
        <family val="2"/>
      </rPr>
      <t>®</t>
    </r>
    <r>
      <rPr>
        <b/>
        <sz val="9"/>
        <rFont val="Arial"/>
        <family val="2"/>
      </rPr>
      <t xml:space="preserve"> Aerosol</t>
    </r>
  </si>
  <si>
    <t>BY Stream Length</t>
  </si>
  <si>
    <t>By Volume Capacity</t>
  </si>
  <si>
    <t>Extinguishing Application Density (g)</t>
  </si>
  <si>
    <t>No Special Notes Required</t>
  </si>
  <si>
    <t>Please start from Volume Calculation Sheet</t>
  </si>
  <si>
    <r>
      <rPr>
        <sz val="10"/>
        <color indexed="56"/>
        <rFont val="Arial"/>
        <family val="2"/>
        <charset val="161"/>
      </rPr>
      <t>as per test protocols:</t>
    </r>
    <r>
      <rPr>
        <sz val="10"/>
        <color indexed="10"/>
        <rFont val="Arial"/>
        <family val="2"/>
        <charset val="161"/>
      </rPr>
      <t>  UL2127, CEN/TR 15276 1/2, KIWA BRL-K23001/3, ISO DIS 15779</t>
    </r>
  </si>
  <si>
    <r>
      <rPr>
        <sz val="9"/>
        <color indexed="56"/>
        <rFont val="Arial"/>
        <family val="2"/>
        <charset val="161"/>
      </rPr>
      <t>as per International Standards:</t>
    </r>
    <r>
      <rPr>
        <sz val="9"/>
        <color indexed="10"/>
        <rFont val="Arial"/>
        <family val="2"/>
        <charset val="161"/>
      </rPr>
      <t xml:space="preserve"> NFPA 2010, CEN/TR 15276 1/2, ISO DIS 15779</t>
    </r>
  </si>
  <si>
    <t>SCROLL DOWN TO READ</t>
  </si>
  <si>
    <t>Class A - Combustible Solids / Electically Energized Fires</t>
  </si>
  <si>
    <t>Installer company</t>
  </si>
  <si>
    <t xml:space="preserve">A/C Room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</si>
</sst>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00"/>
    <numFmt numFmtId="165" formatCode="0.0000"/>
    <numFmt numFmtId="166" formatCode="0.0"/>
    <numFmt numFmtId="167" formatCode="0.000000"/>
  </numFmts>
  <fonts count="130">
    <font>
      <sz val="10"/>
      <name val="Arial"/>
    </font>
    <font>
      <sz val="10"/>
      <name val="Arial"/>
      <family val="2"/>
    </font>
    <font>
      <sz val="8"/>
      <name val="Arial"/>
      <family val="2"/>
      <charset val="161"/>
    </font>
    <font>
      <b/>
      <i/>
      <sz val="10"/>
      <name val="Arial"/>
      <family val="2"/>
    </font>
    <font>
      <b/>
      <i/>
      <u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  <charset val="161"/>
    </font>
    <font>
      <sz val="8"/>
      <color indexed="81"/>
      <name val="Tahoma"/>
      <family val="2"/>
      <charset val="161"/>
    </font>
    <font>
      <b/>
      <sz val="8"/>
      <color indexed="81"/>
      <name val="Tahoma"/>
      <family val="2"/>
      <charset val="161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i/>
      <sz val="12"/>
      <color indexed="10"/>
      <name val="Futura XBlkCnIt BT"/>
      <family val="2"/>
    </font>
    <font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vertAlign val="superscript"/>
      <sz val="10"/>
      <name val="Times New Roman"/>
      <family val="1"/>
    </font>
    <font>
      <b/>
      <sz val="8"/>
      <name val="Arial"/>
      <family val="2"/>
    </font>
    <font>
      <sz val="9"/>
      <color indexed="9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sz val="9"/>
      <color indexed="12"/>
      <name val="Arial"/>
      <family val="2"/>
    </font>
    <font>
      <sz val="9"/>
      <name val="Arial"/>
      <family val="2"/>
    </font>
    <font>
      <sz val="10"/>
      <color indexed="58"/>
      <name val="Arial"/>
      <family val="2"/>
    </font>
    <font>
      <sz val="7"/>
      <name val="Arial"/>
      <family val="2"/>
    </font>
    <font>
      <b/>
      <sz val="8"/>
      <color indexed="10"/>
      <name val="Tahoma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sz val="12"/>
      <color indexed="12"/>
      <name val="Arial"/>
      <family val="2"/>
    </font>
    <font>
      <b/>
      <sz val="14"/>
      <name val="Arial"/>
      <family val="2"/>
    </font>
    <font>
      <b/>
      <sz val="12"/>
      <color indexed="8"/>
      <name val="Arial"/>
      <family val="2"/>
    </font>
    <font>
      <b/>
      <sz val="12"/>
      <color indexed="10"/>
      <name val="Futura XBlkIt BT"/>
      <family val="2"/>
    </font>
    <font>
      <b/>
      <sz val="14"/>
      <color indexed="10"/>
      <name val="Arial"/>
      <family val="2"/>
    </font>
    <font>
      <sz val="10"/>
      <color indexed="9"/>
      <name val="Arial"/>
      <family val="2"/>
    </font>
    <font>
      <sz val="11"/>
      <color indexed="10"/>
      <name val="Futura XBlkCnIt BT"/>
      <family val="2"/>
    </font>
    <font>
      <b/>
      <sz val="8"/>
      <color indexed="23"/>
      <name val="Arial"/>
      <family val="2"/>
    </font>
    <font>
      <b/>
      <sz val="10"/>
      <color indexed="12"/>
      <name val="Arial"/>
      <family val="2"/>
    </font>
    <font>
      <b/>
      <sz val="10"/>
      <color indexed="17"/>
      <name val="Arial"/>
      <family val="2"/>
    </font>
    <font>
      <b/>
      <sz val="8"/>
      <color indexed="17"/>
      <name val="Arial"/>
      <family val="2"/>
    </font>
    <font>
      <b/>
      <sz val="9"/>
      <color indexed="12"/>
      <name val="Arial"/>
      <family val="2"/>
    </font>
    <font>
      <b/>
      <sz val="10"/>
      <name val="Arial"/>
      <family val="2"/>
      <charset val="161"/>
    </font>
    <font>
      <sz val="14"/>
      <name val="Arial"/>
      <family val="2"/>
      <charset val="161"/>
    </font>
    <font>
      <sz val="11"/>
      <name val="Arial"/>
      <family val="2"/>
    </font>
    <font>
      <b/>
      <sz val="10"/>
      <name val="Arial"/>
      <family val="2"/>
      <charset val="161"/>
    </font>
    <font>
      <b/>
      <sz val="11"/>
      <name val="Arial"/>
      <family val="2"/>
    </font>
    <font>
      <b/>
      <u/>
      <sz val="9"/>
      <name val="Arial"/>
      <family val="2"/>
    </font>
    <font>
      <b/>
      <u/>
      <sz val="9"/>
      <color indexed="55"/>
      <name val="Arial"/>
      <family val="2"/>
    </font>
    <font>
      <b/>
      <sz val="8"/>
      <color indexed="55"/>
      <name val="Arial"/>
      <family val="2"/>
    </font>
    <font>
      <sz val="9"/>
      <color indexed="55"/>
      <name val="Arial"/>
      <family val="2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20"/>
      <color indexed="10"/>
      <name val="Futura XBlkIt BT"/>
      <family val="2"/>
    </font>
    <font>
      <vertAlign val="superscript"/>
      <sz val="20"/>
      <color indexed="10"/>
      <name val="Futura XBlkIt BT"/>
      <family val="2"/>
    </font>
    <font>
      <vertAlign val="superscript"/>
      <sz val="20"/>
      <color indexed="10"/>
      <name val="Arial"/>
      <family val="2"/>
      <charset val="161"/>
    </font>
    <font>
      <sz val="20"/>
      <color indexed="10"/>
      <name val="Arial"/>
      <family val="2"/>
      <charset val="161"/>
    </font>
    <font>
      <sz val="10"/>
      <color indexed="18"/>
      <name val="Arial"/>
      <family val="2"/>
    </font>
    <font>
      <b/>
      <u/>
      <sz val="12"/>
      <color indexed="9"/>
      <name val="Arial"/>
      <family val="2"/>
    </font>
    <font>
      <b/>
      <sz val="9"/>
      <color indexed="17"/>
      <name val="Arial"/>
      <family val="2"/>
    </font>
    <font>
      <b/>
      <i/>
      <sz val="9"/>
      <name val="Arial"/>
      <family val="2"/>
    </font>
    <font>
      <b/>
      <sz val="11"/>
      <color indexed="10"/>
      <name val="Arial"/>
      <family val="2"/>
    </font>
    <font>
      <sz val="8"/>
      <color indexed="18"/>
      <name val="Futura XBlkIt BT"/>
      <family val="2"/>
    </font>
    <font>
      <sz val="7"/>
      <color indexed="18"/>
      <name val="Futura XBlkIt BT"/>
      <family val="2"/>
    </font>
    <font>
      <b/>
      <sz val="8"/>
      <color indexed="12"/>
      <name val="Arial"/>
      <family val="2"/>
    </font>
    <font>
      <b/>
      <sz val="12"/>
      <name val="Fenice BT"/>
      <family val="1"/>
    </font>
    <font>
      <b/>
      <i/>
      <sz val="11"/>
      <name val="Arial"/>
      <family val="2"/>
    </font>
    <font>
      <b/>
      <sz val="9"/>
      <color indexed="9"/>
      <name val="Arial"/>
      <family val="2"/>
    </font>
    <font>
      <vertAlign val="superscript"/>
      <sz val="11"/>
      <color indexed="10"/>
      <name val="Futura XBlkCnIt BT"/>
      <family val="2"/>
    </font>
    <font>
      <b/>
      <sz val="8"/>
      <color indexed="22"/>
      <name val="Arial"/>
      <family val="2"/>
    </font>
    <font>
      <u/>
      <sz val="10"/>
      <color indexed="12"/>
      <name val="Arial"/>
      <family val="2"/>
      <charset val="161"/>
    </font>
    <font>
      <vertAlign val="superscript"/>
      <sz val="28"/>
      <color indexed="10"/>
      <name val="Futura XBlkIt BT"/>
      <family val="2"/>
    </font>
    <font>
      <sz val="28"/>
      <color indexed="10"/>
      <name val="Arial"/>
      <family val="2"/>
      <charset val="161"/>
    </font>
    <font>
      <b/>
      <sz val="10"/>
      <color indexed="18"/>
      <name val="Futura XBlkIt BT"/>
      <family val="2"/>
    </font>
    <font>
      <b/>
      <sz val="10"/>
      <color indexed="18"/>
      <name val="Arial"/>
      <family val="2"/>
    </font>
    <font>
      <b/>
      <u/>
      <sz val="12"/>
      <name val="Times New Roman"/>
      <family val="1"/>
    </font>
    <font>
      <b/>
      <sz val="10"/>
      <color indexed="58"/>
      <name val="Arial"/>
      <family val="2"/>
    </font>
    <font>
      <b/>
      <sz val="8"/>
      <color indexed="58"/>
      <name val="Arial"/>
      <family val="2"/>
    </font>
    <font>
      <b/>
      <sz val="9"/>
      <color indexed="58"/>
      <name val="Arial"/>
      <family val="2"/>
    </font>
    <font>
      <b/>
      <sz val="8"/>
      <color indexed="12"/>
      <name val="Tahoma"/>
      <family val="2"/>
    </font>
    <font>
      <sz val="10"/>
      <color indexed="13"/>
      <name val="Arial"/>
      <family val="2"/>
      <charset val="161"/>
    </font>
    <font>
      <b/>
      <sz val="10"/>
      <color indexed="13"/>
      <name val="Arial"/>
      <family val="2"/>
    </font>
    <font>
      <b/>
      <u/>
      <sz val="10"/>
      <color indexed="13"/>
      <name val="Arial"/>
      <family val="2"/>
    </font>
    <font>
      <sz val="10"/>
      <name val="Arial"/>
      <family val="2"/>
      <charset val="161"/>
    </font>
    <font>
      <sz val="24"/>
      <color indexed="10"/>
      <name val="Futura XBlkIt BT"/>
      <family val="2"/>
    </font>
    <font>
      <vertAlign val="superscript"/>
      <sz val="24"/>
      <color indexed="10"/>
      <name val="Futura XBlkIt BT"/>
      <family val="2"/>
    </font>
    <font>
      <sz val="10"/>
      <name val="Arial"/>
      <family val="2"/>
      <charset val="161"/>
    </font>
    <font>
      <b/>
      <vertAlign val="superscript"/>
      <sz val="10"/>
      <name val="Arial"/>
      <family val="2"/>
      <charset val="161"/>
    </font>
    <font>
      <sz val="12"/>
      <name val="Arial"/>
      <family val="2"/>
      <charset val="161"/>
    </font>
    <font>
      <sz val="7"/>
      <name val="Times New Roman"/>
      <family val="1"/>
      <charset val="161"/>
    </font>
    <font>
      <vertAlign val="superscript"/>
      <sz val="10"/>
      <name val="Arial"/>
      <family val="2"/>
      <charset val="161"/>
    </font>
    <font>
      <sz val="11"/>
      <name val="Arial"/>
      <family val="2"/>
      <charset val="161"/>
    </font>
    <font>
      <sz val="12"/>
      <color indexed="10"/>
      <name val="Futura XBlkIt BT"/>
      <family val="2"/>
    </font>
    <font>
      <vertAlign val="superscript"/>
      <sz val="12"/>
      <color indexed="10"/>
      <name val="Futura XBlkIt BT"/>
      <family val="2"/>
    </font>
    <font>
      <vertAlign val="superscript"/>
      <sz val="11"/>
      <name val="Arial"/>
      <family val="2"/>
      <charset val="161"/>
    </font>
    <font>
      <sz val="9"/>
      <name val="Arial"/>
      <family val="2"/>
      <charset val="161"/>
    </font>
    <font>
      <b/>
      <sz val="11"/>
      <color indexed="56"/>
      <name val="Arial"/>
      <family val="2"/>
      <charset val="161"/>
    </font>
    <font>
      <b/>
      <sz val="11"/>
      <name val="Arial"/>
      <family val="2"/>
      <charset val="161"/>
    </font>
    <font>
      <b/>
      <i/>
      <sz val="11"/>
      <name val="Arial"/>
      <family val="2"/>
      <charset val="161"/>
    </font>
    <font>
      <sz val="26"/>
      <color indexed="10"/>
      <name val="Futura XBlkIt BT"/>
      <family val="2"/>
    </font>
    <font>
      <b/>
      <vertAlign val="superscript"/>
      <sz val="26"/>
      <color indexed="10"/>
      <name val="Calibri"/>
      <family val="2"/>
      <charset val="161"/>
    </font>
    <font>
      <u/>
      <sz val="10"/>
      <color indexed="12"/>
      <name val="Arial"/>
      <family val="2"/>
      <charset val="161"/>
    </font>
    <font>
      <sz val="10"/>
      <color indexed="9"/>
      <name val="Arial"/>
      <family val="2"/>
      <charset val="161"/>
    </font>
    <font>
      <vertAlign val="superscript"/>
      <sz val="10"/>
      <color indexed="9"/>
      <name val="Arial"/>
      <family val="2"/>
      <charset val="161"/>
    </font>
    <font>
      <sz val="11"/>
      <color indexed="10"/>
      <name val="Futura XBlkIt BT"/>
      <family val="2"/>
    </font>
    <font>
      <vertAlign val="superscript"/>
      <sz val="11"/>
      <color indexed="10"/>
      <name val="Futura XBlkIt BT"/>
      <family val="2"/>
    </font>
    <font>
      <sz val="24"/>
      <color indexed="12"/>
      <name val="Futura XBlkIt BT"/>
      <family val="2"/>
    </font>
    <font>
      <sz val="10"/>
      <color indexed="56"/>
      <name val="Arial"/>
      <family val="2"/>
      <charset val="161"/>
    </font>
    <font>
      <sz val="10"/>
      <color indexed="10"/>
      <name val="Arial"/>
      <family val="2"/>
      <charset val="161"/>
    </font>
    <font>
      <sz val="9"/>
      <color indexed="10"/>
      <name val="Arial"/>
      <family val="2"/>
      <charset val="161"/>
    </font>
    <font>
      <sz val="9"/>
      <color indexed="56"/>
      <name val="Arial"/>
      <family val="2"/>
      <charset val="161"/>
    </font>
    <font>
      <sz val="10"/>
      <color theme="0"/>
      <name val="Arial"/>
      <family val="2"/>
      <charset val="161"/>
    </font>
    <font>
      <b/>
      <sz val="9"/>
      <color theme="0"/>
      <name val="Arial"/>
      <family val="2"/>
      <charset val="161"/>
    </font>
    <font>
      <b/>
      <sz val="10"/>
      <color theme="0"/>
      <name val="Arial"/>
      <family val="2"/>
      <charset val="161"/>
    </font>
    <font>
      <sz val="9"/>
      <color theme="0"/>
      <name val="Arial"/>
      <family val="2"/>
      <charset val="161"/>
    </font>
    <font>
      <b/>
      <u/>
      <sz val="11"/>
      <color rgb="FF002060"/>
      <name val="Arial"/>
      <family val="2"/>
      <charset val="161"/>
    </font>
    <font>
      <b/>
      <sz val="8"/>
      <color rgb="FFFF0000"/>
      <name val="Arial"/>
      <family val="2"/>
    </font>
    <font>
      <b/>
      <sz val="10"/>
      <color theme="3" tint="-0.499984740745262"/>
      <name val="Arial"/>
      <family val="2"/>
      <charset val="161"/>
    </font>
    <font>
      <b/>
      <sz val="11"/>
      <color theme="3" tint="-0.499984740745262"/>
      <name val="Arial"/>
      <family val="2"/>
      <charset val="161"/>
    </font>
    <font>
      <sz val="10"/>
      <color rgb="FF0000FF"/>
      <name val="Arial"/>
      <family val="2"/>
      <charset val="161"/>
    </font>
    <font>
      <sz val="10"/>
      <color rgb="FFFF0000"/>
      <name val="Arial"/>
      <family val="2"/>
      <charset val="161"/>
    </font>
    <font>
      <sz val="9"/>
      <color rgb="FFFF0000"/>
      <name val="Arial"/>
      <family val="2"/>
      <charset val="161"/>
    </font>
    <font>
      <b/>
      <sz val="9"/>
      <color theme="3" tint="-0.499984740745262"/>
      <name val="Arial"/>
      <family val="2"/>
      <charset val="161"/>
    </font>
    <font>
      <sz val="8"/>
      <color theme="0" tint="-0.499984740745262"/>
      <name val="Futura XBlkIt BT"/>
      <family val="2"/>
    </font>
    <font>
      <b/>
      <sz val="14"/>
      <color theme="3" tint="-0.499984740745262"/>
      <name val="Arial"/>
      <family val="2"/>
      <charset val="161"/>
    </font>
    <font>
      <sz val="16"/>
      <color theme="1"/>
      <name val="Futura XBlkCnIt BT"/>
      <family val="2"/>
    </font>
    <font>
      <b/>
      <sz val="10"/>
      <color rgb="FF002060"/>
      <name val="Arial"/>
      <family val="2"/>
      <charset val="161"/>
    </font>
    <font>
      <b/>
      <u/>
      <sz val="12"/>
      <color rgb="FF002060"/>
      <name val="Arial"/>
      <family val="2"/>
      <charset val="161"/>
    </font>
    <font>
      <b/>
      <sz val="16"/>
      <color rgb="FF002060"/>
      <name val="Arial"/>
      <family val="2"/>
      <charset val="161"/>
    </font>
  </fonts>
  <fills count="14">
    <fill>
      <patternFill patternType="none"/>
    </fill>
    <fill>
      <patternFill patternType="gray125"/>
    </fill>
    <fill>
      <patternFill patternType="solid">
        <fgColor indexed="5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</fills>
  <borders count="7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8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57"/>
      </left>
      <right/>
      <top style="thin">
        <color indexed="57"/>
      </top>
      <bottom style="thin">
        <color indexed="57"/>
      </bottom>
      <diagonal/>
    </border>
    <border>
      <left/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/>
      <top style="thin">
        <color indexed="57"/>
      </top>
      <bottom style="thin">
        <color indexed="5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612">
    <xf numFmtId="0" fontId="0" fillId="0" borderId="0" xfId="0"/>
    <xf numFmtId="0" fontId="0" fillId="2" borderId="0" xfId="0" applyFill="1"/>
    <xf numFmtId="0" fontId="2" fillId="3" borderId="0" xfId="0" applyFont="1" applyFill="1" applyBorder="1" applyAlignment="1">
      <alignment horizontal="center" vertical="top"/>
    </xf>
    <xf numFmtId="0" fontId="0" fillId="3" borderId="0" xfId="0" applyFill="1"/>
    <xf numFmtId="0" fontId="0" fillId="3" borderId="0" xfId="0" applyFill="1" applyBorder="1"/>
    <xf numFmtId="0" fontId="3" fillId="3" borderId="0" xfId="0" applyFont="1" applyFill="1"/>
    <xf numFmtId="0" fontId="18" fillId="3" borderId="0" xfId="0" applyFont="1" applyFill="1" applyBorder="1"/>
    <xf numFmtId="0" fontId="13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18" fillId="3" borderId="0" xfId="0" applyFont="1" applyFill="1"/>
    <xf numFmtId="0" fontId="0" fillId="3" borderId="0" xfId="0" applyFill="1" applyBorder="1" applyAlignment="1">
      <alignment horizontal="right"/>
    </xf>
    <xf numFmtId="0" fontId="0" fillId="3" borderId="0" xfId="0" applyFill="1" applyBorder="1" applyAlignment="1">
      <alignment horizontal="left"/>
    </xf>
    <xf numFmtId="0" fontId="18" fillId="3" borderId="0" xfId="0" applyFont="1" applyFill="1" applyAlignment="1">
      <alignment horizontal="left"/>
    </xf>
    <xf numFmtId="0" fontId="12" fillId="3" borderId="0" xfId="0" applyFont="1" applyFill="1"/>
    <xf numFmtId="2" fontId="24" fillId="2" borderId="0" xfId="0" applyNumberFormat="1" applyFont="1" applyFill="1"/>
    <xf numFmtId="0" fontId="11" fillId="3" borderId="0" xfId="0" applyFont="1" applyFill="1" applyBorder="1" applyAlignment="1">
      <alignment horizontal="center"/>
    </xf>
    <xf numFmtId="0" fontId="32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left"/>
    </xf>
    <xf numFmtId="0" fontId="14" fillId="2" borderId="0" xfId="0" applyFont="1" applyFill="1" applyBorder="1"/>
    <xf numFmtId="0" fontId="0" fillId="2" borderId="0" xfId="0" applyFill="1" applyBorder="1" applyAlignment="1">
      <alignment horizontal="center"/>
    </xf>
    <xf numFmtId="0" fontId="30" fillId="2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right"/>
    </xf>
    <xf numFmtId="0" fontId="0" fillId="4" borderId="0" xfId="0" applyFill="1"/>
    <xf numFmtId="0" fontId="28" fillId="4" borderId="0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32" fillId="4" borderId="0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left"/>
    </xf>
    <xf numFmtId="0" fontId="14" fillId="4" borderId="0" xfId="0" applyFont="1" applyFill="1" applyBorder="1"/>
    <xf numFmtId="0" fontId="27" fillId="4" borderId="0" xfId="0" applyFon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27" fillId="4" borderId="0" xfId="0" applyFont="1" applyFill="1" applyBorder="1" applyAlignment="1">
      <alignment horizontal="left"/>
    </xf>
    <xf numFmtId="0" fontId="27" fillId="4" borderId="0" xfId="0" applyFont="1" applyFill="1" applyBorder="1"/>
    <xf numFmtId="0" fontId="33" fillId="4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right"/>
    </xf>
    <xf numFmtId="0" fontId="36" fillId="2" borderId="0" xfId="0" applyFont="1" applyFill="1"/>
    <xf numFmtId="0" fontId="3" fillId="3" borderId="0" xfId="0" applyFont="1" applyFill="1" applyBorder="1"/>
    <xf numFmtId="0" fontId="5" fillId="3" borderId="0" xfId="0" applyFont="1" applyFill="1" applyAlignment="1">
      <alignment horizontal="left" indent="1"/>
    </xf>
    <xf numFmtId="0" fontId="6" fillId="3" borderId="0" xfId="0" applyFont="1" applyFill="1" applyAlignment="1">
      <alignment horizontal="left" indent="1"/>
    </xf>
    <xf numFmtId="0" fontId="37" fillId="3" borderId="0" xfId="0" applyFont="1" applyFill="1" applyAlignment="1">
      <alignment horizontal="left" indent="1"/>
    </xf>
    <xf numFmtId="0" fontId="5" fillId="3" borderId="0" xfId="0" applyFont="1" applyFill="1" applyAlignment="1">
      <alignment horizontal="left"/>
    </xf>
    <xf numFmtId="0" fontId="24" fillId="2" borderId="0" xfId="0" applyFont="1" applyFill="1"/>
    <xf numFmtId="0" fontId="6" fillId="3" borderId="0" xfId="0" applyFont="1" applyFill="1" applyBorder="1"/>
    <xf numFmtId="0" fontId="5" fillId="3" borderId="0" xfId="0" applyFont="1" applyFill="1" applyBorder="1" applyAlignment="1">
      <alignment horizontal="left" indent="1"/>
    </xf>
    <xf numFmtId="0" fontId="29" fillId="4" borderId="0" xfId="0" applyFont="1" applyFill="1" applyBorder="1" applyAlignment="1">
      <alignment horizontal="left" indent="2"/>
    </xf>
    <xf numFmtId="0" fontId="30" fillId="4" borderId="0" xfId="0" applyFont="1" applyFill="1" applyBorder="1" applyAlignment="1">
      <alignment horizontal="left" indent="2"/>
    </xf>
    <xf numFmtId="0" fontId="27" fillId="4" borderId="0" xfId="0" applyFont="1" applyFill="1" applyBorder="1" applyAlignment="1">
      <alignment horizontal="left" indent="1"/>
    </xf>
    <xf numFmtId="9" fontId="3" fillId="3" borderId="0" xfId="0" applyNumberFormat="1" applyFont="1" applyFill="1"/>
    <xf numFmtId="0" fontId="35" fillId="2" borderId="0" xfId="0" applyFont="1" applyFill="1"/>
    <xf numFmtId="0" fontId="0" fillId="4" borderId="0" xfId="0" applyFill="1" applyAlignment="1">
      <alignment horizontal="left" vertical="top" wrapText="1" indent="1"/>
    </xf>
    <xf numFmtId="3" fontId="6" fillId="3" borderId="0" xfId="0" applyNumberFormat="1" applyFont="1" applyFill="1" applyBorder="1"/>
    <xf numFmtId="2" fontId="6" fillId="3" borderId="0" xfId="0" applyNumberFormat="1" applyFont="1" applyFill="1" applyBorder="1" applyAlignment="1">
      <alignment horizontal="right"/>
    </xf>
    <xf numFmtId="0" fontId="6" fillId="3" borderId="0" xfId="0" applyFont="1" applyFill="1" applyBorder="1" applyAlignment="1">
      <alignment horizontal="center"/>
    </xf>
    <xf numFmtId="0" fontId="4" fillId="3" borderId="0" xfId="0" applyFont="1" applyFill="1" applyAlignment="1">
      <alignment horizontal="left" indent="1"/>
    </xf>
    <xf numFmtId="0" fontId="18" fillId="3" borderId="0" xfId="0" applyFont="1" applyFill="1" applyBorder="1" applyAlignment="1">
      <alignment horizontal="left" indent="1"/>
    </xf>
    <xf numFmtId="0" fontId="66" fillId="0" borderId="0" xfId="0" applyFont="1" applyAlignment="1">
      <alignment horizontal="left" indent="1"/>
    </xf>
    <xf numFmtId="0" fontId="0" fillId="3" borderId="1" xfId="0" applyFill="1" applyBorder="1"/>
    <xf numFmtId="0" fontId="0" fillId="3" borderId="1" xfId="0" applyFill="1" applyBorder="1" applyAlignment="1">
      <alignment horizontal="right"/>
    </xf>
    <xf numFmtId="0" fontId="0" fillId="3" borderId="1" xfId="0" applyFill="1" applyBorder="1" applyAlignment="1">
      <alignment horizontal="left"/>
    </xf>
    <xf numFmtId="0" fontId="3" fillId="3" borderId="1" xfId="0" applyFont="1" applyFill="1" applyBorder="1"/>
    <xf numFmtId="0" fontId="7" fillId="3" borderId="2" xfId="0" applyNumberFormat="1" applyFont="1" applyFill="1" applyBorder="1" applyAlignment="1">
      <alignment horizontal="right" vertical="center" wrapText="1" indent="1"/>
    </xf>
    <xf numFmtId="0" fontId="7" fillId="3" borderId="3" xfId="0" applyNumberFormat="1" applyFont="1" applyFill="1" applyBorder="1" applyAlignment="1">
      <alignment horizontal="right" vertical="center" wrapText="1" indent="1"/>
    </xf>
    <xf numFmtId="0" fontId="0" fillId="3" borderId="4" xfId="0" applyFill="1" applyBorder="1"/>
    <xf numFmtId="0" fontId="7" fillId="3" borderId="5" xfId="0" applyNumberFormat="1" applyFont="1" applyFill="1" applyBorder="1" applyAlignment="1">
      <alignment horizontal="right" vertical="center" wrapText="1" indent="1"/>
    </xf>
    <xf numFmtId="0" fontId="12" fillId="4" borderId="0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indent="1"/>
    </xf>
    <xf numFmtId="9" fontId="6" fillId="3" borderId="0" xfId="0" applyNumberFormat="1" applyFont="1" applyFill="1" applyAlignment="1">
      <alignment horizontal="right"/>
    </xf>
    <xf numFmtId="0" fontId="6" fillId="3" borderId="0" xfId="0" applyFont="1" applyFill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9" xfId="0" applyFont="1" applyFill="1" applyBorder="1" applyAlignment="1">
      <alignment horizontal="right"/>
    </xf>
    <xf numFmtId="0" fontId="6" fillId="3" borderId="10" xfId="0" applyFont="1" applyFill="1" applyBorder="1" applyAlignment="1">
      <alignment horizontal="right"/>
    </xf>
    <xf numFmtId="0" fontId="6" fillId="3" borderId="0" xfId="0" applyFont="1" applyFill="1" applyAlignment="1"/>
    <xf numFmtId="0" fontId="67" fillId="3" borderId="0" xfId="0" applyFont="1" applyFill="1"/>
    <xf numFmtId="0" fontId="0" fillId="2" borderId="0" xfId="0" applyFill="1" applyProtection="1">
      <protection hidden="1"/>
    </xf>
    <xf numFmtId="0" fontId="2" fillId="3" borderId="0" xfId="0" applyFont="1" applyFill="1" applyBorder="1" applyAlignment="1" applyProtection="1">
      <alignment horizontal="center" vertical="top"/>
      <protection hidden="1"/>
    </xf>
    <xf numFmtId="2" fontId="24" fillId="2" borderId="0" xfId="0" applyNumberFormat="1" applyFont="1" applyFill="1" applyProtection="1">
      <protection hidden="1"/>
    </xf>
    <xf numFmtId="0" fontId="6" fillId="3" borderId="0" xfId="0" applyFont="1" applyFill="1" applyAlignment="1" applyProtection="1">
      <alignment horizontal="left" indent="1"/>
      <protection hidden="1"/>
    </xf>
    <xf numFmtId="0" fontId="0" fillId="3" borderId="0" xfId="0" applyFill="1" applyProtection="1">
      <protection hidden="1"/>
    </xf>
    <xf numFmtId="0" fontId="39" fillId="3" borderId="0" xfId="0" applyFont="1" applyFill="1" applyAlignment="1" applyProtection="1">
      <alignment horizontal="left"/>
      <protection hidden="1"/>
    </xf>
    <xf numFmtId="0" fontId="5" fillId="3" borderId="0" xfId="0" applyFont="1" applyFill="1" applyAlignment="1" applyProtection="1">
      <alignment horizontal="left" indent="1"/>
      <protection hidden="1"/>
    </xf>
    <xf numFmtId="0" fontId="13" fillId="3" borderId="0" xfId="0" applyFont="1" applyFill="1" applyAlignment="1" applyProtection="1">
      <alignment horizontal="center"/>
      <protection hidden="1"/>
    </xf>
    <xf numFmtId="0" fontId="5" fillId="3" borderId="0" xfId="0" applyFont="1" applyFill="1" applyAlignment="1" applyProtection="1">
      <alignment horizontal="left"/>
      <protection hidden="1"/>
    </xf>
    <xf numFmtId="0" fontId="37" fillId="3" borderId="0" xfId="0" applyFont="1" applyFill="1" applyAlignment="1" applyProtection="1">
      <alignment horizontal="left" indent="1"/>
      <protection hidden="1"/>
    </xf>
    <xf numFmtId="0" fontId="12" fillId="3" borderId="0" xfId="0" applyFont="1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14" fillId="3" borderId="0" xfId="0" applyFont="1" applyFill="1" applyAlignment="1" applyProtection="1">
      <alignment horizontal="center"/>
      <protection hidden="1"/>
    </xf>
    <xf numFmtId="0" fontId="36" fillId="2" borderId="0" xfId="0" applyFont="1" applyFill="1" applyProtection="1">
      <protection hidden="1"/>
    </xf>
    <xf numFmtId="0" fontId="24" fillId="2" borderId="0" xfId="0" applyFont="1" applyFill="1" applyProtection="1">
      <protection hidden="1"/>
    </xf>
    <xf numFmtId="0" fontId="14" fillId="3" borderId="0" xfId="0" quotePrefix="1" applyFont="1" applyFill="1" applyAlignment="1" applyProtection="1">
      <alignment horizontal="center"/>
      <protection hidden="1"/>
    </xf>
    <xf numFmtId="2" fontId="15" fillId="3" borderId="0" xfId="0" applyNumberFormat="1" applyFont="1" applyFill="1" applyAlignment="1" applyProtection="1">
      <alignment horizontal="center"/>
      <protection hidden="1"/>
    </xf>
    <xf numFmtId="0" fontId="16" fillId="3" borderId="0" xfId="0" applyFont="1" applyFill="1" applyProtection="1">
      <protection hidden="1"/>
    </xf>
    <xf numFmtId="2" fontId="6" fillId="3" borderId="11" xfId="0" applyNumberFormat="1" applyFont="1" applyFill="1" applyBorder="1" applyAlignment="1" applyProtection="1">
      <alignment horizontal="right"/>
      <protection hidden="1"/>
    </xf>
    <xf numFmtId="0" fontId="6" fillId="3" borderId="12" xfId="0" applyFont="1" applyFill="1" applyBorder="1" applyAlignment="1" applyProtection="1">
      <alignment horizontal="center"/>
      <protection hidden="1"/>
    </xf>
    <xf numFmtId="43" fontId="0" fillId="3" borderId="0" xfId="0" applyNumberFormat="1" applyFill="1" applyAlignment="1" applyProtection="1">
      <alignment horizontal="center"/>
      <protection hidden="1"/>
    </xf>
    <xf numFmtId="0" fontId="0" fillId="3" borderId="0" xfId="0" quotePrefix="1" applyFill="1" applyAlignment="1" applyProtection="1">
      <alignment horizontal="center"/>
      <protection hidden="1"/>
    </xf>
    <xf numFmtId="9" fontId="3" fillId="3" borderId="0" xfId="0" applyNumberFormat="1" applyFont="1" applyFill="1" applyProtection="1">
      <protection hidden="1"/>
    </xf>
    <xf numFmtId="0" fontId="6" fillId="3" borderId="0" xfId="0" applyFont="1" applyFill="1" applyBorder="1" applyProtection="1">
      <protection hidden="1"/>
    </xf>
    <xf numFmtId="0" fontId="18" fillId="3" borderId="0" xfId="0" applyFon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3" fillId="3" borderId="0" xfId="0" applyFont="1" applyFill="1" applyProtection="1">
      <protection hidden="1"/>
    </xf>
    <xf numFmtId="0" fontId="3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horizontal="left" indent="1"/>
      <protection hidden="1"/>
    </xf>
    <xf numFmtId="0" fontId="11" fillId="3" borderId="0" xfId="0" applyFont="1" applyFill="1" applyBorder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3" fillId="3" borderId="0" xfId="0" applyFont="1" applyFill="1" applyAlignment="1" applyProtection="1">
      <alignment horizontal="left" indent="1"/>
      <protection hidden="1"/>
    </xf>
    <xf numFmtId="0" fontId="48" fillId="3" borderId="0" xfId="0" applyFont="1" applyFill="1" applyAlignment="1" applyProtection="1">
      <alignment horizontal="left" indent="1"/>
      <protection hidden="1"/>
    </xf>
    <xf numFmtId="0" fontId="4" fillId="3" borderId="0" xfId="0" applyFont="1" applyFill="1" applyProtection="1">
      <protection hidden="1"/>
    </xf>
    <xf numFmtId="0" fontId="5" fillId="4" borderId="6" xfId="0" applyFont="1" applyFill="1" applyBorder="1" applyAlignment="1" applyProtection="1">
      <alignment horizontal="center" vertical="center" wrapText="1"/>
      <protection hidden="1"/>
    </xf>
    <xf numFmtId="0" fontId="5" fillId="4" borderId="7" xfId="0" applyFont="1" applyFill="1" applyBorder="1" applyAlignment="1" applyProtection="1">
      <alignment horizontal="center" vertical="center" wrapText="1"/>
      <protection hidden="1"/>
    </xf>
    <xf numFmtId="3" fontId="19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7" fillId="3" borderId="14" xfId="0" applyFont="1" applyFill="1" applyBorder="1" applyProtection="1">
      <protection hidden="1"/>
    </xf>
    <xf numFmtId="0" fontId="0" fillId="3" borderId="15" xfId="0" applyFill="1" applyBorder="1" applyAlignment="1" applyProtection="1">
      <protection hidden="1"/>
    </xf>
    <xf numFmtId="0" fontId="0" fillId="3" borderId="16" xfId="0" applyFill="1" applyBorder="1" applyAlignment="1" applyProtection="1">
      <protection hidden="1"/>
    </xf>
    <xf numFmtId="3" fontId="19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17" xfId="0" applyFill="1" applyBorder="1" applyAlignment="1" applyProtection="1">
      <protection hidden="1"/>
    </xf>
    <xf numFmtId="0" fontId="0" fillId="3" borderId="18" xfId="0" applyFill="1" applyBorder="1" applyAlignment="1" applyProtection="1">
      <protection hidden="1"/>
    </xf>
    <xf numFmtId="0" fontId="51" fillId="3" borderId="14" xfId="0" applyFont="1" applyFill="1" applyBorder="1" applyProtection="1">
      <protection hidden="1"/>
    </xf>
    <xf numFmtId="0" fontId="19" fillId="3" borderId="15" xfId="0" applyFont="1" applyFill="1" applyBorder="1" applyAlignment="1" applyProtection="1">
      <alignment horizontal="center" vertical="center" wrapText="1"/>
      <protection hidden="1"/>
    </xf>
    <xf numFmtId="0" fontId="7" fillId="3" borderId="14" xfId="0" applyFont="1" applyFill="1" applyBorder="1" applyAlignment="1" applyProtection="1">
      <alignment vertical="center" wrapText="1"/>
      <protection hidden="1"/>
    </xf>
    <xf numFmtId="0" fontId="7" fillId="3" borderId="5" xfId="0" applyNumberFormat="1" applyFont="1" applyFill="1" applyBorder="1" applyAlignment="1" applyProtection="1">
      <alignment horizontal="right" vertical="center" wrapText="1" indent="1"/>
      <protection hidden="1"/>
    </xf>
    <xf numFmtId="0" fontId="19" fillId="3" borderId="19" xfId="0" applyFont="1" applyFill="1" applyBorder="1" applyAlignment="1" applyProtection="1">
      <alignment horizontal="left" vertical="center" wrapText="1" indent="1"/>
      <protection hidden="1"/>
    </xf>
    <xf numFmtId="0" fontId="7" fillId="3" borderId="20" xfId="0" applyFont="1" applyFill="1" applyBorder="1" applyAlignment="1" applyProtection="1">
      <alignment vertical="center" wrapText="1"/>
      <protection hidden="1"/>
    </xf>
    <xf numFmtId="0" fontId="0" fillId="3" borderId="2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" xfId="0" applyFill="1" applyBorder="1" applyAlignment="1" applyProtection="1">
      <alignment horizontal="right"/>
      <protection hidden="1"/>
    </xf>
    <xf numFmtId="0" fontId="0" fillId="3" borderId="1" xfId="0" applyFill="1" applyBorder="1" applyAlignment="1" applyProtection="1">
      <alignment horizontal="left"/>
      <protection hidden="1"/>
    </xf>
    <xf numFmtId="0" fontId="3" fillId="3" borderId="1" xfId="0" applyFont="1" applyFill="1" applyBorder="1" applyProtection="1">
      <protection hidden="1"/>
    </xf>
    <xf numFmtId="0" fontId="3" fillId="3" borderId="1" xfId="0" applyFont="1" applyFill="1" applyBorder="1" applyAlignment="1" applyProtection="1">
      <alignment horizontal="left" indent="1"/>
      <protection hidden="1"/>
    </xf>
    <xf numFmtId="0" fontId="0" fillId="3" borderId="4" xfId="0" applyFill="1" applyBorder="1" applyProtection="1">
      <protection hidden="1"/>
    </xf>
    <xf numFmtId="0" fontId="6" fillId="3" borderId="1" xfId="0" applyFont="1" applyFill="1" applyBorder="1" applyAlignment="1" applyProtection="1">
      <protection hidden="1"/>
    </xf>
    <xf numFmtId="0" fontId="6" fillId="3" borderId="22" xfId="0" applyFont="1" applyFill="1" applyBorder="1" applyAlignment="1" applyProtection="1">
      <protection hidden="1"/>
    </xf>
    <xf numFmtId="0" fontId="0" fillId="3" borderId="0" xfId="0" applyFill="1" applyBorder="1" applyAlignment="1" applyProtection="1">
      <alignment horizontal="right"/>
      <protection hidden="1"/>
    </xf>
    <xf numFmtId="0" fontId="18" fillId="3" borderId="0" xfId="0" applyFont="1" applyFill="1" applyProtection="1">
      <protection hidden="1"/>
    </xf>
    <xf numFmtId="0" fontId="18" fillId="3" borderId="0" xfId="0" applyFont="1" applyFill="1" applyAlignment="1" applyProtection="1">
      <alignment horizontal="left"/>
      <protection hidden="1"/>
    </xf>
    <xf numFmtId="3" fontId="6" fillId="3" borderId="0" xfId="0" applyNumberFormat="1" applyFont="1" applyFill="1" applyBorder="1" applyProtection="1">
      <protection hidden="1"/>
    </xf>
    <xf numFmtId="0" fontId="0" fillId="3" borderId="23" xfId="0" applyFill="1" applyBorder="1" applyProtection="1">
      <protection hidden="1"/>
    </xf>
    <xf numFmtId="0" fontId="6" fillId="3" borderId="24" xfId="0" applyFont="1" applyFill="1" applyBorder="1" applyProtection="1">
      <protection hidden="1"/>
    </xf>
    <xf numFmtId="0" fontId="58" fillId="3" borderId="0" xfId="0" applyFont="1" applyFill="1" applyProtection="1">
      <protection hidden="1"/>
    </xf>
    <xf numFmtId="9" fontId="42" fillId="3" borderId="0" xfId="3" applyFont="1" applyFill="1" applyAlignment="1" applyProtection="1">
      <alignment horizontal="center"/>
      <protection hidden="1"/>
    </xf>
    <xf numFmtId="0" fontId="0" fillId="3" borderId="0" xfId="0" quotePrefix="1" applyFill="1" applyAlignment="1" applyProtection="1">
      <alignment horizontal="right"/>
      <protection hidden="1"/>
    </xf>
    <xf numFmtId="0" fontId="0" fillId="3" borderId="0" xfId="0" quotePrefix="1" applyFill="1" applyProtection="1">
      <protection hidden="1"/>
    </xf>
    <xf numFmtId="0" fontId="1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0" fontId="0" fillId="3" borderId="0" xfId="0" applyFill="1" applyAlignment="1" applyProtection="1">
      <alignment horizontal="left" indent="1"/>
      <protection hidden="1"/>
    </xf>
    <xf numFmtId="0" fontId="35" fillId="2" borderId="0" xfId="0" applyFont="1" applyFill="1" applyProtection="1">
      <protection hidden="1"/>
    </xf>
    <xf numFmtId="0" fontId="65" fillId="3" borderId="0" xfId="0" applyFont="1" applyFill="1" applyBorder="1" applyAlignment="1" applyProtection="1">
      <alignment horizontal="left" vertical="top"/>
      <protection hidden="1"/>
    </xf>
    <xf numFmtId="0" fontId="23" fillId="3" borderId="0" xfId="0" applyFont="1" applyFill="1" applyProtection="1">
      <protection hidden="1"/>
    </xf>
    <xf numFmtId="0" fontId="22" fillId="3" borderId="0" xfId="0" applyFont="1" applyFill="1" applyBorder="1" applyAlignment="1" applyProtection="1">
      <alignment horizontal="center"/>
      <protection hidden="1"/>
    </xf>
    <xf numFmtId="0" fontId="18" fillId="3" borderId="25" xfId="0" applyFont="1" applyFill="1" applyBorder="1" applyProtection="1">
      <protection hidden="1"/>
    </xf>
    <xf numFmtId="0" fontId="0" fillId="3" borderId="25" xfId="0" applyFill="1" applyBorder="1" applyProtection="1">
      <protection hidden="1"/>
    </xf>
    <xf numFmtId="0" fontId="11" fillId="3" borderId="25" xfId="0" applyFont="1" applyFill="1" applyBorder="1" applyAlignment="1" applyProtection="1">
      <alignment horizontal="center"/>
      <protection hidden="1"/>
    </xf>
    <xf numFmtId="0" fontId="2" fillId="3" borderId="25" xfId="0" applyFont="1" applyFill="1" applyBorder="1" applyAlignment="1" applyProtection="1">
      <alignment horizontal="center"/>
      <protection hidden="1"/>
    </xf>
    <xf numFmtId="0" fontId="3" fillId="3" borderId="25" xfId="0" applyFont="1" applyFill="1" applyBorder="1" applyAlignment="1" applyProtection="1">
      <alignment horizontal="left" indent="1"/>
      <protection hidden="1"/>
    </xf>
    <xf numFmtId="0" fontId="3" fillId="3" borderId="25" xfId="0" applyFont="1" applyFill="1" applyBorder="1" applyProtection="1">
      <protection hidden="1"/>
    </xf>
    <xf numFmtId="0" fontId="6" fillId="3" borderId="25" xfId="0" applyFont="1" applyFill="1" applyBorder="1" applyAlignment="1" applyProtection="1">
      <alignment horizontal="right"/>
      <protection hidden="1"/>
    </xf>
    <xf numFmtId="0" fontId="38" fillId="3" borderId="0" xfId="0" applyFont="1" applyFill="1" applyBorder="1" applyAlignment="1" applyProtection="1">
      <alignment horizontal="left" vertical="top" indent="1"/>
      <protection hidden="1"/>
    </xf>
    <xf numFmtId="0" fontId="23" fillId="3" borderId="0" xfId="0" applyFont="1" applyFill="1" applyAlignment="1" applyProtection="1">
      <alignment horizontal="left" indent="1"/>
      <protection hidden="1"/>
    </xf>
    <xf numFmtId="164" fontId="6" fillId="3" borderId="23" xfId="0" applyNumberFormat="1" applyFont="1" applyFill="1" applyBorder="1" applyAlignment="1" applyProtection="1">
      <alignment horizontal="center"/>
      <protection hidden="1"/>
    </xf>
    <xf numFmtId="0" fontId="18" fillId="3" borderId="17" xfId="0" applyFont="1" applyFill="1" applyBorder="1" applyAlignment="1" applyProtection="1">
      <alignment horizontal="center"/>
      <protection hidden="1"/>
    </xf>
    <xf numFmtId="0" fontId="12" fillId="3" borderId="0" xfId="0" applyFont="1" applyFill="1" applyBorder="1" applyProtection="1">
      <protection hidden="1"/>
    </xf>
    <xf numFmtId="164" fontId="6" fillId="3" borderId="0" xfId="0" applyNumberFormat="1" applyFont="1" applyFill="1" applyBorder="1" applyAlignment="1" applyProtection="1">
      <alignment horizontal="center"/>
      <protection hidden="1"/>
    </xf>
    <xf numFmtId="0" fontId="18" fillId="3" borderId="0" xfId="0" applyFont="1" applyFill="1" applyBorder="1" applyAlignment="1" applyProtection="1">
      <alignment horizontal="center"/>
      <protection hidden="1"/>
    </xf>
    <xf numFmtId="0" fontId="12" fillId="3" borderId="0" xfId="0" applyFont="1" applyFill="1" applyBorder="1" applyAlignment="1" applyProtection="1">
      <alignment horizontal="center"/>
      <protection hidden="1"/>
    </xf>
    <xf numFmtId="2" fontId="68" fillId="3" borderId="0" xfId="0" applyNumberFormat="1" applyFont="1" applyFill="1" applyBorder="1" applyAlignment="1" applyProtection="1">
      <alignment horizontal="center"/>
      <protection hidden="1"/>
    </xf>
    <xf numFmtId="0" fontId="23" fillId="3" borderId="0" xfId="0" applyFont="1" applyFill="1" applyBorder="1" applyAlignment="1" applyProtection="1">
      <alignment horizontal="left"/>
      <protection hidden="1"/>
    </xf>
    <xf numFmtId="166" fontId="42" fillId="3" borderId="0" xfId="0" applyNumberFormat="1" applyFont="1" applyFill="1" applyBorder="1" applyAlignment="1" applyProtection="1">
      <alignment horizontal="center"/>
      <protection hidden="1"/>
    </xf>
    <xf numFmtId="0" fontId="18" fillId="3" borderId="0" xfId="0" applyFont="1" applyFill="1" applyAlignment="1" applyProtection="1">
      <alignment horizontal="left" indent="1"/>
      <protection hidden="1"/>
    </xf>
    <xf numFmtId="2" fontId="6" fillId="3" borderId="0" xfId="0" applyNumberFormat="1" applyFont="1" applyFill="1" applyBorder="1" applyAlignment="1" applyProtection="1">
      <alignment horizontal="center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12" fillId="3" borderId="26" xfId="0" applyFont="1" applyFill="1" applyBorder="1" applyAlignment="1" applyProtection="1">
      <alignment horizontal="center"/>
      <protection hidden="1"/>
    </xf>
    <xf numFmtId="0" fontId="12" fillId="3" borderId="27" xfId="0" applyFont="1" applyFill="1" applyBorder="1" applyAlignment="1" applyProtection="1">
      <alignment horizontal="center"/>
      <protection hidden="1"/>
    </xf>
    <xf numFmtId="0" fontId="12" fillId="3" borderId="28" xfId="0" applyFont="1" applyFill="1" applyBorder="1" applyAlignment="1" applyProtection="1">
      <alignment horizontal="center"/>
      <protection hidden="1"/>
    </xf>
    <xf numFmtId="0" fontId="18" fillId="3" borderId="0" xfId="0" applyFont="1" applyFill="1" applyAlignment="1" applyProtection="1">
      <alignment horizontal="center"/>
      <protection hidden="1"/>
    </xf>
    <xf numFmtId="0" fontId="15" fillId="3" borderId="0" xfId="0" applyFont="1" applyFill="1" applyAlignment="1" applyProtection="1">
      <alignment horizontal="center"/>
      <protection hidden="1"/>
    </xf>
    <xf numFmtId="0" fontId="15" fillId="3" borderId="0" xfId="0" quotePrefix="1" applyFont="1" applyFill="1" applyAlignment="1" applyProtection="1">
      <alignment horizontal="center"/>
      <protection hidden="1"/>
    </xf>
    <xf numFmtId="166" fontId="0" fillId="3" borderId="0" xfId="0" applyNumberFormat="1" applyFill="1" applyAlignment="1" applyProtection="1">
      <alignment horizontal="center"/>
      <protection hidden="1"/>
    </xf>
    <xf numFmtId="0" fontId="6" fillId="3" borderId="0" xfId="0" applyFont="1" applyFill="1" applyBorder="1" applyAlignment="1" applyProtection="1">
      <alignment horizontal="center"/>
      <protection hidden="1"/>
    </xf>
    <xf numFmtId="0" fontId="62" fillId="3" borderId="0" xfId="0" applyFont="1" applyFill="1" applyBorder="1" applyAlignment="1" applyProtection="1">
      <alignment horizontal="center" vertical="top"/>
      <protection hidden="1"/>
    </xf>
    <xf numFmtId="2" fontId="39" fillId="3" borderId="0" xfId="0" applyNumberFormat="1" applyFont="1" applyFill="1" applyAlignment="1" applyProtection="1">
      <alignment horizontal="left"/>
      <protection hidden="1"/>
    </xf>
    <xf numFmtId="2" fontId="52" fillId="3" borderId="0" xfId="0" applyNumberFormat="1" applyFont="1" applyFill="1" applyAlignment="1" applyProtection="1">
      <alignment horizontal="center"/>
      <protection hidden="1"/>
    </xf>
    <xf numFmtId="0" fontId="52" fillId="3" borderId="0" xfId="0" applyFont="1" applyFill="1" applyProtection="1">
      <protection hidden="1"/>
    </xf>
    <xf numFmtId="0" fontId="53" fillId="3" borderId="0" xfId="0" quotePrefix="1" applyFont="1" applyFill="1" applyAlignment="1" applyProtection="1">
      <alignment horizontal="center"/>
      <protection hidden="1"/>
    </xf>
    <xf numFmtId="0" fontId="62" fillId="0" borderId="0" xfId="0" applyFont="1" applyFill="1" applyAlignment="1" applyProtection="1">
      <alignment horizontal="left"/>
      <protection hidden="1"/>
    </xf>
    <xf numFmtId="0" fontId="49" fillId="3" borderId="0" xfId="0" applyFont="1" applyFill="1" applyAlignment="1" applyProtection="1">
      <alignment horizontal="left" indent="1"/>
      <protection hidden="1"/>
    </xf>
    <xf numFmtId="0" fontId="50" fillId="3" borderId="0" xfId="0" applyFont="1" applyFill="1" applyAlignment="1" applyProtection="1">
      <alignment horizontal="left" indent="1"/>
      <protection hidden="1"/>
    </xf>
    <xf numFmtId="0" fontId="50" fillId="3" borderId="0" xfId="0" applyFont="1" applyFill="1" applyAlignment="1" applyProtection="1">
      <alignment horizontal="left" indent="2"/>
      <protection hidden="1"/>
    </xf>
    <xf numFmtId="0" fontId="50" fillId="3" borderId="0" xfId="0" applyFont="1" applyFill="1" applyBorder="1" applyAlignment="1" applyProtection="1">
      <alignment horizontal="left" indent="1"/>
      <protection hidden="1"/>
    </xf>
    <xf numFmtId="0" fontId="2" fillId="3" borderId="0" xfId="0" applyFont="1" applyFill="1" applyBorder="1" applyAlignment="1" applyProtection="1">
      <alignment horizontal="center"/>
      <protection hidden="1"/>
    </xf>
    <xf numFmtId="0" fontId="3" fillId="3" borderId="0" xfId="0" applyFont="1" applyFill="1" applyBorder="1" applyAlignment="1" applyProtection="1">
      <alignment horizontal="left" indent="1"/>
      <protection hidden="1"/>
    </xf>
    <xf numFmtId="0" fontId="6" fillId="3" borderId="0" xfId="0" applyFont="1" applyFill="1" applyBorder="1" applyAlignment="1" applyProtection="1">
      <alignment horizontal="right"/>
      <protection hidden="1"/>
    </xf>
    <xf numFmtId="0" fontId="50" fillId="3" borderId="25" xfId="0" applyFont="1" applyFill="1" applyBorder="1" applyAlignment="1" applyProtection="1">
      <alignment horizontal="left" indent="1"/>
      <protection hidden="1"/>
    </xf>
    <xf numFmtId="0" fontId="61" fillId="3" borderId="0" xfId="0" applyFont="1" applyFill="1" applyBorder="1" applyProtection="1">
      <protection hidden="1"/>
    </xf>
    <xf numFmtId="2" fontId="40" fillId="3" borderId="29" xfId="0" applyNumberFormat="1" applyFont="1" applyFill="1" applyBorder="1" applyAlignment="1" applyProtection="1">
      <alignment horizontal="right"/>
      <protection hidden="1"/>
    </xf>
    <xf numFmtId="0" fontId="41" fillId="3" borderId="30" xfId="0" applyFont="1" applyFill="1" applyBorder="1" applyProtection="1">
      <protection hidden="1"/>
    </xf>
    <xf numFmtId="0" fontId="61" fillId="3" borderId="0" xfId="0" applyFont="1" applyFill="1" applyProtection="1">
      <protection hidden="1"/>
    </xf>
    <xf numFmtId="2" fontId="40" fillId="3" borderId="31" xfId="0" applyNumberFormat="1" applyFont="1" applyFill="1" applyBorder="1" applyAlignment="1" applyProtection="1">
      <alignment horizontal="right"/>
      <protection hidden="1"/>
    </xf>
    <xf numFmtId="0" fontId="18" fillId="3" borderId="25" xfId="0" applyFont="1" applyFill="1" applyBorder="1" applyAlignment="1" applyProtection="1">
      <alignment horizontal="left" indent="1"/>
      <protection hidden="1"/>
    </xf>
    <xf numFmtId="0" fontId="70" fillId="3" borderId="0" xfId="0" applyFont="1" applyFill="1" applyBorder="1" applyAlignment="1" applyProtection="1">
      <alignment horizontal="left"/>
      <protection hidden="1"/>
    </xf>
    <xf numFmtId="9" fontId="6" fillId="3" borderId="0" xfId="0" applyNumberFormat="1" applyFont="1" applyFill="1" applyProtection="1">
      <protection locked="0"/>
    </xf>
    <xf numFmtId="0" fontId="0" fillId="3" borderId="0" xfId="0" applyFill="1" applyAlignment="1" applyProtection="1">
      <alignment horizontal="left" wrapText="1" indent="1"/>
      <protection hidden="1"/>
    </xf>
    <xf numFmtId="0" fontId="67" fillId="3" borderId="0" xfId="0" applyFont="1" applyFill="1" applyAlignment="1">
      <alignment horizontal="right"/>
    </xf>
    <xf numFmtId="2" fontId="79" fillId="3" borderId="0" xfId="0" applyNumberFormat="1" applyFont="1" applyFill="1" applyBorder="1" applyAlignment="1" applyProtection="1">
      <alignment horizontal="center"/>
      <protection hidden="1"/>
    </xf>
    <xf numFmtId="2" fontId="6" fillId="3" borderId="23" xfId="0" applyNumberFormat="1" applyFont="1" applyFill="1" applyBorder="1" applyAlignment="1" applyProtection="1">
      <alignment horizontal="center"/>
      <protection hidden="1"/>
    </xf>
    <xf numFmtId="0" fontId="18" fillId="3" borderId="24" xfId="0" applyFont="1" applyFill="1" applyBorder="1" applyAlignment="1" applyProtection="1">
      <alignment horizontal="center"/>
      <protection hidden="1"/>
    </xf>
    <xf numFmtId="0" fontId="6" fillId="3" borderId="24" xfId="0" applyFont="1" applyFill="1" applyBorder="1" applyAlignment="1" applyProtection="1">
      <alignment horizontal="center"/>
      <protection hidden="1"/>
    </xf>
    <xf numFmtId="0" fontId="78" fillId="5" borderId="32" xfId="0" applyFont="1" applyFill="1" applyBorder="1" applyAlignment="1" applyProtection="1">
      <alignment horizontal="center"/>
      <protection locked="0" hidden="1"/>
    </xf>
    <xf numFmtId="2" fontId="78" fillId="5" borderId="32" xfId="0" applyNumberFormat="1" applyFont="1" applyFill="1" applyBorder="1" applyAlignment="1" applyProtection="1">
      <alignment horizontal="center"/>
      <protection locked="0"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23" fillId="3" borderId="14" xfId="0" applyFont="1" applyFill="1" applyBorder="1" applyProtection="1">
      <protection hidden="1"/>
    </xf>
    <xf numFmtId="0" fontId="15" fillId="3" borderId="17" xfId="0" applyFont="1" applyFill="1" applyBorder="1" applyAlignment="1" applyProtection="1">
      <protection hidden="1"/>
    </xf>
    <xf numFmtId="0" fontId="15" fillId="3" borderId="18" xfId="0" applyFont="1" applyFill="1" applyBorder="1" applyAlignment="1" applyProtection="1">
      <protection hidden="1"/>
    </xf>
    <xf numFmtId="0" fontId="81" fillId="2" borderId="0" xfId="0" applyFont="1" applyFill="1"/>
    <xf numFmtId="2" fontId="81" fillId="2" borderId="0" xfId="0" applyNumberFormat="1" applyFont="1" applyFill="1"/>
    <xf numFmtId="2" fontId="30" fillId="2" borderId="0" xfId="0" applyNumberFormat="1" applyFont="1" applyFill="1"/>
    <xf numFmtId="0" fontId="7" fillId="3" borderId="3" xfId="0" applyNumberFormat="1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7" fillId="3" borderId="5" xfId="0" applyNumberFormat="1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7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20" fillId="2" borderId="0" xfId="0" applyFont="1" applyFill="1" applyProtection="1"/>
    <xf numFmtId="0" fontId="0" fillId="2" borderId="0" xfId="0" applyFill="1" applyAlignment="1">
      <alignment horizontal="center"/>
    </xf>
    <xf numFmtId="0" fontId="18" fillId="2" borderId="0" xfId="0" applyFont="1" applyFill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/>
    </xf>
    <xf numFmtId="0" fontId="43" fillId="2" borderId="0" xfId="0" applyFont="1" applyFill="1" applyAlignment="1">
      <alignment horizontal="center"/>
    </xf>
    <xf numFmtId="0" fontId="44" fillId="2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45" fillId="4" borderId="0" xfId="0" applyFont="1" applyFill="1" applyBorder="1" applyAlignment="1">
      <alignment horizontal="center"/>
    </xf>
    <xf numFmtId="0" fontId="46" fillId="4" borderId="0" xfId="0" applyFont="1" applyFill="1" applyBorder="1" applyAlignment="1">
      <alignment horizontal="left"/>
    </xf>
    <xf numFmtId="0" fontId="0" fillId="4" borderId="0" xfId="0" applyFill="1" applyBorder="1" applyAlignment="1">
      <alignment horizontal="centerContinuous"/>
    </xf>
    <xf numFmtId="0" fontId="6" fillId="4" borderId="0" xfId="0" applyFont="1" applyFill="1" applyAlignment="1">
      <alignment horizontal="left"/>
    </xf>
    <xf numFmtId="0" fontId="4" fillId="4" borderId="0" xfId="0" applyFont="1" applyFill="1" applyAlignment="1">
      <alignment horizontal="centerContinuous"/>
    </xf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6" fillId="4" borderId="0" xfId="0" applyFont="1" applyFill="1"/>
    <xf numFmtId="0" fontId="6" fillId="4" borderId="0" xfId="0" applyFont="1" applyFill="1" applyAlignment="1">
      <alignment horizontal="center"/>
    </xf>
    <xf numFmtId="0" fontId="6" fillId="4" borderId="0" xfId="0" applyFont="1" applyFill="1" applyAlignment="1"/>
    <xf numFmtId="0" fontId="0" fillId="4" borderId="0" xfId="0" applyFill="1" applyBorder="1"/>
    <xf numFmtId="0" fontId="0" fillId="4" borderId="0" xfId="0" applyFill="1" applyAlignment="1">
      <alignment horizontal="left"/>
    </xf>
    <xf numFmtId="2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Protection="1">
      <protection hidden="1"/>
    </xf>
    <xf numFmtId="2" fontId="35" fillId="2" borderId="0" xfId="0" applyNumberFormat="1" applyFont="1" applyFill="1"/>
    <xf numFmtId="2" fontId="77" fillId="7" borderId="0" xfId="0" applyNumberFormat="1" applyFont="1" applyFill="1" applyProtection="1">
      <protection hidden="1"/>
    </xf>
    <xf numFmtId="0" fontId="0" fillId="7" borderId="0" xfId="0" applyFill="1"/>
    <xf numFmtId="0" fontId="59" fillId="7" borderId="0" xfId="0" applyFont="1" applyFill="1"/>
    <xf numFmtId="0" fontId="11" fillId="7" borderId="0" xfId="0" applyFont="1" applyFill="1" applyProtection="1"/>
    <xf numFmtId="0" fontId="0" fillId="2" borderId="0" xfId="0" applyFill="1" applyBorder="1"/>
    <xf numFmtId="0" fontId="6" fillId="4" borderId="0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0" fontId="87" fillId="8" borderId="33" xfId="0" applyFont="1" applyFill="1" applyBorder="1" applyAlignment="1">
      <alignment wrapText="1"/>
    </xf>
    <xf numFmtId="0" fontId="87" fillId="8" borderId="34" xfId="0" applyFont="1" applyFill="1" applyBorder="1" applyAlignment="1">
      <alignment wrapText="1"/>
    </xf>
    <xf numFmtId="0" fontId="43" fillId="8" borderId="35" xfId="0" applyFont="1" applyFill="1" applyBorder="1" applyAlignment="1">
      <alignment horizontal="center" wrapText="1"/>
    </xf>
    <xf numFmtId="0" fontId="43" fillId="8" borderId="36" xfId="0" applyFont="1" applyFill="1" applyBorder="1" applyAlignment="1">
      <alignment horizontal="center" wrapText="1"/>
    </xf>
    <xf numFmtId="0" fontId="43" fillId="8" borderId="37" xfId="0" applyFont="1" applyFill="1" applyBorder="1" applyAlignment="1">
      <alignment wrapText="1"/>
    </xf>
    <xf numFmtId="0" fontId="43" fillId="8" borderId="38" xfId="0" applyFont="1" applyFill="1" applyBorder="1" applyAlignment="1">
      <alignment horizontal="center" wrapText="1"/>
    </xf>
    <xf numFmtId="0" fontId="43" fillId="8" borderId="39" xfId="0" applyFont="1" applyFill="1" applyBorder="1" applyAlignment="1">
      <alignment horizontal="center" wrapText="1"/>
    </xf>
    <xf numFmtId="0" fontId="43" fillId="8" borderId="37" xfId="0" applyFont="1" applyFill="1" applyBorder="1" applyAlignment="1">
      <alignment horizontal="center" wrapText="1"/>
    </xf>
    <xf numFmtId="0" fontId="43" fillId="8" borderId="40" xfId="0" applyFont="1" applyFill="1" applyBorder="1" applyAlignment="1">
      <alignment horizontal="center" wrapText="1"/>
    </xf>
    <xf numFmtId="0" fontId="43" fillId="8" borderId="34" xfId="0" applyFont="1" applyFill="1" applyBorder="1" applyAlignment="1">
      <alignment horizontal="center" wrapText="1"/>
    </xf>
    <xf numFmtId="0" fontId="87" fillId="9" borderId="37" xfId="0" applyFont="1" applyFill="1" applyBorder="1" applyAlignment="1">
      <alignment horizontal="center" wrapText="1"/>
    </xf>
    <xf numFmtId="0" fontId="43" fillId="9" borderId="40" xfId="0" applyFont="1" applyFill="1" applyBorder="1" applyAlignment="1">
      <alignment wrapText="1"/>
    </xf>
    <xf numFmtId="0" fontId="87" fillId="9" borderId="40" xfId="0" applyFont="1" applyFill="1" applyBorder="1" applyAlignment="1">
      <alignment horizontal="center" wrapText="1"/>
    </xf>
    <xf numFmtId="0" fontId="87" fillId="9" borderId="8" xfId="0" applyFont="1" applyFill="1" applyBorder="1" applyAlignment="1">
      <alignment horizontal="center" wrapText="1"/>
    </xf>
    <xf numFmtId="0" fontId="87" fillId="9" borderId="34" xfId="0" applyFont="1" applyFill="1" applyBorder="1" applyAlignment="1">
      <alignment horizontal="center" wrapText="1"/>
    </xf>
    <xf numFmtId="0" fontId="87" fillId="9" borderId="38" xfId="0" applyFont="1" applyFill="1" applyBorder="1" applyAlignment="1">
      <alignment horizontal="center" wrapText="1"/>
    </xf>
    <xf numFmtId="0" fontId="87" fillId="9" borderId="0" xfId="0" applyFont="1" applyFill="1" applyAlignment="1">
      <alignment horizontal="center" wrapText="1"/>
    </xf>
    <xf numFmtId="0" fontId="6" fillId="4" borderId="0" xfId="0" applyFont="1" applyFill="1" applyBorder="1" applyAlignment="1">
      <alignment horizontal="center" wrapText="1"/>
    </xf>
    <xf numFmtId="0" fontId="46" fillId="4" borderId="0" xfId="0" applyFont="1" applyFill="1" applyBorder="1" applyAlignment="1">
      <alignment horizontal="center"/>
    </xf>
    <xf numFmtId="166" fontId="0" fillId="4" borderId="0" xfId="0" applyNumberFormat="1" applyFill="1" applyBorder="1" applyAlignment="1">
      <alignment horizontal="center"/>
    </xf>
    <xf numFmtId="0" fontId="43" fillId="4" borderId="0" xfId="0" applyFont="1" applyFill="1" applyAlignment="1">
      <alignment horizontal="right"/>
    </xf>
    <xf numFmtId="0" fontId="43" fillId="4" borderId="0" xfId="0" applyFont="1" applyFill="1" applyAlignment="1">
      <alignment horizontal="left"/>
    </xf>
    <xf numFmtId="0" fontId="43" fillId="4" borderId="0" xfId="0" applyFont="1" applyFill="1"/>
    <xf numFmtId="0" fontId="54" fillId="4" borderId="0" xfId="0" applyFont="1" applyFill="1" applyAlignment="1"/>
    <xf numFmtId="0" fontId="43" fillId="4" borderId="0" xfId="0" applyFont="1" applyFill="1" applyAlignment="1"/>
    <xf numFmtId="0" fontId="44" fillId="4" borderId="0" xfId="0" applyFont="1" applyFill="1" applyAlignment="1"/>
    <xf numFmtId="0" fontId="0" fillId="10" borderId="0" xfId="0" applyFill="1"/>
    <xf numFmtId="0" fontId="27" fillId="4" borderId="0" xfId="0" applyFont="1" applyFill="1" applyBorder="1" applyAlignment="1">
      <alignment vertical="top" wrapText="1"/>
    </xf>
    <xf numFmtId="0" fontId="0" fillId="4" borderId="0" xfId="0" applyFill="1" applyAlignment="1">
      <alignment vertical="top" wrapText="1"/>
    </xf>
    <xf numFmtId="0" fontId="89" fillId="10" borderId="0" xfId="0" applyFont="1" applyFill="1" applyAlignment="1">
      <alignment horizontal="left" indent="2"/>
    </xf>
    <xf numFmtId="0" fontId="89" fillId="10" borderId="0" xfId="0" applyFont="1" applyFill="1"/>
    <xf numFmtId="0" fontId="89" fillId="4" borderId="0" xfId="0" applyFont="1" applyFill="1" applyBorder="1" applyAlignment="1">
      <alignment horizontal="center"/>
    </xf>
    <xf numFmtId="0" fontId="89" fillId="10" borderId="0" xfId="0" applyFont="1" applyFill="1" applyAlignment="1">
      <alignment horizontal="left" vertical="top" wrapText="1"/>
    </xf>
    <xf numFmtId="0" fontId="89" fillId="4" borderId="0" xfId="0" applyFont="1" applyFill="1"/>
    <xf numFmtId="0" fontId="92" fillId="4" borderId="0" xfId="0" applyFont="1" applyFill="1"/>
    <xf numFmtId="0" fontId="7" fillId="3" borderId="41" xfId="0" applyNumberFormat="1" applyFont="1" applyFill="1" applyBorder="1" applyAlignment="1" applyProtection="1">
      <alignment horizontal="center" vertical="center" wrapText="1"/>
      <protection hidden="1"/>
    </xf>
    <xf numFmtId="0" fontId="7" fillId="3" borderId="8" xfId="0" applyFont="1" applyFill="1" applyBorder="1" applyAlignment="1" applyProtection="1">
      <alignment vertical="center" wrapText="1"/>
      <protection hidden="1"/>
    </xf>
    <xf numFmtId="0" fontId="0" fillId="10" borderId="42" xfId="0" applyFill="1" applyBorder="1" applyAlignment="1" applyProtection="1">
      <protection hidden="1"/>
    </xf>
    <xf numFmtId="0" fontId="0" fillId="10" borderId="43" xfId="0" applyFill="1" applyBorder="1" applyAlignment="1" applyProtection="1">
      <protection hidden="1"/>
    </xf>
    <xf numFmtId="43" fontId="6" fillId="3" borderId="0" xfId="1" applyFont="1" applyFill="1" applyBorder="1" applyAlignment="1">
      <alignment horizontal="right"/>
    </xf>
    <xf numFmtId="0" fontId="89" fillId="4" borderId="0" xfId="0" applyFont="1" applyFill="1" applyAlignment="1">
      <alignment horizontal="left" indent="1"/>
    </xf>
    <xf numFmtId="0" fontId="43" fillId="9" borderId="40" xfId="0" applyFont="1" applyFill="1" applyBorder="1" applyAlignment="1">
      <alignment horizontal="left" wrapText="1"/>
    </xf>
    <xf numFmtId="0" fontId="112" fillId="2" borderId="0" xfId="0" applyFont="1" applyFill="1"/>
    <xf numFmtId="0" fontId="113" fillId="2" borderId="0" xfId="0" applyFont="1" applyFill="1"/>
    <xf numFmtId="0" fontId="6" fillId="3" borderId="0" xfId="0" applyFont="1" applyFill="1" applyBorder="1" applyAlignment="1">
      <alignment horizontal="left" indent="1"/>
    </xf>
    <xf numFmtId="9" fontId="3" fillId="3" borderId="0" xfId="0" applyNumberFormat="1" applyFont="1" applyFill="1" applyBorder="1"/>
    <xf numFmtId="0" fontId="3" fillId="3" borderId="0" xfId="0" applyFont="1" applyFill="1" applyBorder="1" applyAlignment="1">
      <alignment horizontal="left" indent="1"/>
    </xf>
    <xf numFmtId="0" fontId="87" fillId="2" borderId="0" xfId="0" applyFont="1" applyFill="1"/>
    <xf numFmtId="0" fontId="0" fillId="3" borderId="0" xfId="0" applyFill="1" applyBorder="1" applyAlignment="1" applyProtection="1">
      <protection locked="0"/>
    </xf>
    <xf numFmtId="2" fontId="52" fillId="3" borderId="0" xfId="0" applyNumberFormat="1" applyFont="1" applyFill="1" applyAlignment="1" applyProtection="1">
      <alignment horizontal="right"/>
      <protection hidden="1"/>
    </xf>
    <xf numFmtId="0" fontId="43" fillId="3" borderId="0" xfId="0" applyFont="1" applyFill="1" applyAlignment="1" applyProtection="1">
      <alignment horizontal="right"/>
      <protection hidden="1"/>
    </xf>
    <xf numFmtId="0" fontId="114" fillId="2" borderId="45" xfId="0" applyFont="1" applyFill="1" applyBorder="1" applyAlignment="1">
      <alignment horizontal="center"/>
    </xf>
    <xf numFmtId="0" fontId="112" fillId="2" borderId="35" xfId="0" applyFont="1" applyFill="1" applyBorder="1"/>
    <xf numFmtId="0" fontId="113" fillId="2" borderId="46" xfId="0" applyFont="1" applyFill="1" applyBorder="1"/>
    <xf numFmtId="0" fontId="115" fillId="2" borderId="0" xfId="0" applyFont="1" applyFill="1" applyBorder="1"/>
    <xf numFmtId="0" fontId="112" fillId="2" borderId="0" xfId="0" applyFont="1" applyFill="1" applyBorder="1"/>
    <xf numFmtId="2" fontId="112" fillId="2" borderId="0" xfId="0" applyNumberFormat="1" applyFont="1" applyFill="1" applyBorder="1" applyAlignment="1">
      <alignment horizontal="center"/>
    </xf>
    <xf numFmtId="2" fontId="112" fillId="2" borderId="8" xfId="0" applyNumberFormat="1" applyFont="1" applyFill="1" applyBorder="1" applyAlignment="1">
      <alignment horizontal="center"/>
    </xf>
    <xf numFmtId="0" fontId="114" fillId="2" borderId="46" xfId="0" applyFont="1" applyFill="1" applyBorder="1"/>
    <xf numFmtId="0" fontId="112" fillId="2" borderId="0" xfId="0" applyFont="1" applyFill="1" applyBorder="1" applyAlignment="1">
      <alignment horizontal="center"/>
    </xf>
    <xf numFmtId="0" fontId="112" fillId="2" borderId="8" xfId="0" applyFont="1" applyFill="1" applyBorder="1" applyAlignment="1">
      <alignment horizontal="center"/>
    </xf>
    <xf numFmtId="0" fontId="113" fillId="2" borderId="39" xfId="0" applyFont="1" applyFill="1" applyBorder="1"/>
    <xf numFmtId="0" fontId="115" fillId="2" borderId="38" xfId="0" applyFont="1" applyFill="1" applyBorder="1"/>
    <xf numFmtId="0" fontId="112" fillId="2" borderId="38" xfId="0" applyFont="1" applyFill="1" applyBorder="1"/>
    <xf numFmtId="2" fontId="112" fillId="2" borderId="38" xfId="0" applyNumberFormat="1" applyFont="1" applyFill="1" applyBorder="1" applyAlignment="1">
      <alignment horizontal="center"/>
    </xf>
    <xf numFmtId="2" fontId="112" fillId="2" borderId="40" xfId="0" applyNumberFormat="1" applyFont="1" applyFill="1" applyBorder="1" applyAlignment="1">
      <alignment horizontal="center"/>
    </xf>
    <xf numFmtId="0" fontId="0" fillId="2" borderId="35" xfId="0" applyFill="1" applyBorder="1"/>
    <xf numFmtId="0" fontId="0" fillId="2" borderId="47" xfId="0" applyFill="1" applyBorder="1"/>
    <xf numFmtId="165" fontId="112" fillId="2" borderId="46" xfId="0" applyNumberFormat="1" applyFont="1" applyFill="1" applyBorder="1" applyAlignment="1">
      <alignment horizontal="center"/>
    </xf>
    <xf numFmtId="0" fontId="0" fillId="2" borderId="8" xfId="0" applyFill="1" applyBorder="1"/>
    <xf numFmtId="2" fontId="112" fillId="2" borderId="46" xfId="0" applyNumberFormat="1" applyFont="1" applyFill="1" applyBorder="1" applyAlignment="1">
      <alignment horizontal="center"/>
    </xf>
    <xf numFmtId="0" fontId="112" fillId="2" borderId="46" xfId="0" applyFont="1" applyFill="1" applyBorder="1" applyAlignment="1">
      <alignment horizontal="center"/>
    </xf>
    <xf numFmtId="2" fontId="112" fillId="2" borderId="39" xfId="0" applyNumberFormat="1" applyFont="1" applyFill="1" applyBorder="1" applyAlignment="1">
      <alignment horizontal="center"/>
    </xf>
    <xf numFmtId="0" fontId="0" fillId="2" borderId="38" xfId="0" applyFill="1" applyBorder="1"/>
    <xf numFmtId="0" fontId="0" fillId="2" borderId="40" xfId="0" applyFill="1" applyBorder="1"/>
    <xf numFmtId="2" fontId="39" fillId="3" borderId="0" xfId="0" applyNumberFormat="1" applyFont="1" applyFill="1" applyAlignment="1" applyProtection="1">
      <alignment vertical="top" wrapText="1"/>
      <protection hidden="1"/>
    </xf>
    <xf numFmtId="0" fontId="0" fillId="2" borderId="0" xfId="0" applyFill="1" applyAlignment="1" applyProtection="1">
      <alignment horizontal="left" vertical="center" indent="1"/>
      <protection hidden="1"/>
    </xf>
    <xf numFmtId="0" fontId="116" fillId="3" borderId="0" xfId="0" applyFont="1" applyFill="1" applyAlignment="1" applyProtection="1">
      <alignment horizontal="left" indent="1"/>
      <protection hidden="1"/>
    </xf>
    <xf numFmtId="0" fontId="117" fillId="3" borderId="0" xfId="0" applyFont="1" applyFill="1" applyAlignment="1" applyProtection="1">
      <alignment horizontal="left" indent="1"/>
      <protection hidden="1"/>
    </xf>
    <xf numFmtId="0" fontId="60" fillId="11" borderId="0" xfId="0" applyFont="1" applyFill="1" applyBorder="1" applyAlignment="1" applyProtection="1">
      <alignment horizontal="left"/>
      <protection hidden="1"/>
    </xf>
    <xf numFmtId="0" fontId="7" fillId="11" borderId="0" xfId="0" applyFont="1" applyFill="1" applyBorder="1" applyAlignment="1" applyProtection="1">
      <alignment horizontal="center"/>
      <protection hidden="1"/>
    </xf>
    <xf numFmtId="0" fontId="22" fillId="11" borderId="0" xfId="0" applyFont="1" applyFill="1" applyBorder="1" applyAlignment="1" applyProtection="1">
      <alignment horizontal="center"/>
      <protection hidden="1"/>
    </xf>
    <xf numFmtId="0" fontId="7" fillId="11" borderId="0" xfId="0" applyFont="1" applyFill="1" applyBorder="1" applyProtection="1">
      <protection hidden="1"/>
    </xf>
    <xf numFmtId="0" fontId="61" fillId="11" borderId="0" xfId="0" applyFont="1" applyFill="1" applyBorder="1" applyAlignment="1" applyProtection="1">
      <alignment horizontal="left" indent="1"/>
      <protection hidden="1"/>
    </xf>
    <xf numFmtId="0" fontId="61" fillId="11" borderId="0" xfId="0" applyFont="1" applyFill="1" applyBorder="1" applyProtection="1">
      <protection hidden="1"/>
    </xf>
    <xf numFmtId="0" fontId="7" fillId="11" borderId="0" xfId="0" applyFont="1" applyFill="1" applyAlignment="1" applyProtection="1">
      <alignment horizontal="center"/>
      <protection hidden="1"/>
    </xf>
    <xf numFmtId="0" fontId="42" fillId="11" borderId="0" xfId="0" applyFont="1" applyFill="1" applyBorder="1" applyAlignment="1" applyProtection="1">
      <alignment horizontal="center"/>
      <protection hidden="1"/>
    </xf>
    <xf numFmtId="0" fontId="42" fillId="11" borderId="0" xfId="0" applyFont="1" applyFill="1" applyBorder="1" applyAlignment="1" applyProtection="1">
      <alignment horizontal="left"/>
      <protection hidden="1"/>
    </xf>
    <xf numFmtId="0" fontId="61" fillId="11" borderId="0" xfId="0" applyFont="1" applyFill="1" applyAlignment="1" applyProtection="1">
      <alignment horizontal="left" indent="1"/>
      <protection hidden="1"/>
    </xf>
    <xf numFmtId="0" fontId="61" fillId="11" borderId="0" xfId="0" applyFont="1" applyFill="1" applyProtection="1">
      <protection hidden="1"/>
    </xf>
    <xf numFmtId="0" fontId="6" fillId="12" borderId="0" xfId="0" applyFont="1" applyFill="1" applyBorder="1" applyAlignment="1">
      <alignment horizontal="left" indent="1"/>
    </xf>
    <xf numFmtId="0" fontId="0" fillId="12" borderId="0" xfId="0" applyFill="1" applyBorder="1"/>
    <xf numFmtId="0" fontId="5" fillId="12" borderId="0" xfId="0" applyFont="1" applyFill="1" applyBorder="1" applyAlignment="1">
      <alignment horizontal="left"/>
    </xf>
    <xf numFmtId="0" fontId="39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left" indent="1"/>
    </xf>
    <xf numFmtId="0" fontId="43" fillId="12" borderId="0" xfId="0" applyFont="1" applyFill="1" applyBorder="1"/>
    <xf numFmtId="0" fontId="13" fillId="12" borderId="0" xfId="0" applyFont="1" applyFill="1" applyBorder="1" applyAlignment="1">
      <alignment horizontal="center"/>
    </xf>
    <xf numFmtId="0" fontId="37" fillId="12" borderId="0" xfId="0" applyFont="1" applyFill="1" applyBorder="1" applyAlignment="1">
      <alignment horizontal="left" indent="1"/>
    </xf>
    <xf numFmtId="0" fontId="12" fillId="12" borderId="0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14" fillId="12" borderId="0" xfId="0" applyFont="1" applyFill="1" applyBorder="1" applyAlignment="1">
      <alignment horizontal="center"/>
    </xf>
    <xf numFmtId="0" fontId="0" fillId="12" borderId="0" xfId="0" applyFill="1" applyBorder="1" applyAlignment="1" applyProtection="1">
      <protection locked="0"/>
    </xf>
    <xf numFmtId="0" fontId="6" fillId="12" borderId="0" xfId="0" applyFont="1" applyFill="1" applyBorder="1"/>
    <xf numFmtId="0" fontId="18" fillId="12" borderId="0" xfId="0" applyFont="1" applyFill="1" applyBorder="1" applyAlignment="1">
      <alignment horizontal="left" indent="1"/>
    </xf>
    <xf numFmtId="0" fontId="11" fillId="12" borderId="0" xfId="0" applyFont="1" applyFill="1" applyBorder="1" applyAlignment="1">
      <alignment horizontal="center"/>
    </xf>
    <xf numFmtId="0" fontId="3" fillId="12" borderId="0" xfId="0" applyFont="1" applyFill="1" applyBorder="1"/>
    <xf numFmtId="9" fontId="3" fillId="12" borderId="0" xfId="0" applyNumberFormat="1" applyFont="1" applyFill="1" applyBorder="1"/>
    <xf numFmtId="0" fontId="0" fillId="12" borderId="0" xfId="0" applyFill="1" applyBorder="1" applyAlignment="1" applyProtection="1">
      <alignment horizontal="center"/>
      <protection locked="0"/>
    </xf>
    <xf numFmtId="0" fontId="0" fillId="12" borderId="42" xfId="0" applyFill="1" applyBorder="1" applyAlignment="1" applyProtection="1">
      <alignment horizontal="center"/>
      <protection locked="0"/>
    </xf>
    <xf numFmtId="0" fontId="18" fillId="12" borderId="0" xfId="0" applyFont="1" applyFill="1" applyBorder="1"/>
    <xf numFmtId="0" fontId="0" fillId="12" borderId="0" xfId="0" applyFill="1"/>
    <xf numFmtId="0" fontId="118" fillId="12" borderId="15" xfId="0" applyFont="1" applyFill="1" applyBorder="1" applyAlignment="1" applyProtection="1">
      <alignment horizontal="left"/>
      <protection locked="0"/>
    </xf>
    <xf numFmtId="0" fontId="119" fillId="12" borderId="15" xfId="0" applyFont="1" applyFill="1" applyBorder="1" applyAlignment="1" applyProtection="1">
      <alignment horizontal="left"/>
      <protection locked="0"/>
    </xf>
    <xf numFmtId="0" fontId="4" fillId="12" borderId="0" xfId="0" applyFont="1" applyFill="1" applyBorder="1" applyAlignment="1">
      <alignment horizontal="left" indent="1"/>
    </xf>
    <xf numFmtId="0" fontId="5" fillId="12" borderId="0" xfId="0" applyFont="1" applyFill="1" applyBorder="1" applyAlignment="1">
      <alignment vertical="center"/>
    </xf>
    <xf numFmtId="0" fontId="5" fillId="12" borderId="48" xfId="0" applyFont="1" applyFill="1" applyBorder="1" applyAlignment="1">
      <alignment vertical="center"/>
    </xf>
    <xf numFmtId="0" fontId="5" fillId="12" borderId="42" xfId="0" applyFont="1" applyFill="1" applyBorder="1" applyAlignment="1">
      <alignment vertical="center"/>
    </xf>
    <xf numFmtId="0" fontId="5" fillId="12" borderId="49" xfId="0" applyFont="1" applyFill="1" applyBorder="1" applyAlignment="1">
      <alignment vertical="center"/>
    </xf>
    <xf numFmtId="0" fontId="5" fillId="12" borderId="50" xfId="0" applyFont="1" applyFill="1" applyBorder="1" applyAlignment="1">
      <alignment vertical="center"/>
    </xf>
    <xf numFmtId="0" fontId="5" fillId="12" borderId="51" xfId="0" applyFont="1" applyFill="1" applyBorder="1" applyAlignment="1">
      <alignment vertical="center"/>
    </xf>
    <xf numFmtId="0" fontId="5" fillId="12" borderId="52" xfId="0" applyFont="1" applyFill="1" applyBorder="1" applyAlignment="1">
      <alignment vertical="center"/>
    </xf>
    <xf numFmtId="0" fontId="5" fillId="12" borderId="15" xfId="0" applyFont="1" applyFill="1" applyBorder="1" applyAlignment="1">
      <alignment vertical="center"/>
    </xf>
    <xf numFmtId="0" fontId="5" fillId="12" borderId="53" xfId="0" applyFont="1" applyFill="1" applyBorder="1" applyAlignment="1">
      <alignment vertical="center"/>
    </xf>
    <xf numFmtId="0" fontId="84" fillId="10" borderId="0" xfId="0" applyFont="1" applyFill="1" applyAlignment="1">
      <alignment horizontal="left" wrapText="1"/>
    </xf>
    <xf numFmtId="0" fontId="120" fillId="13" borderId="0" xfId="0" applyFont="1" applyFill="1" applyAlignment="1"/>
    <xf numFmtId="0" fontId="121" fillId="13" borderId="0" xfId="0" applyFont="1" applyFill="1"/>
    <xf numFmtId="0" fontId="84" fillId="4" borderId="0" xfId="0" applyFont="1" applyFill="1"/>
    <xf numFmtId="0" fontId="122" fillId="10" borderId="0" xfId="0" applyFont="1" applyFill="1"/>
    <xf numFmtId="0" fontId="43" fillId="0" borderId="0" xfId="0" applyFont="1"/>
    <xf numFmtId="167" fontId="22" fillId="3" borderId="0" xfId="0" applyNumberFormat="1" applyFont="1" applyFill="1" applyBorder="1" applyAlignment="1" applyProtection="1">
      <alignment horizontal="center"/>
      <protection hidden="1"/>
    </xf>
    <xf numFmtId="0" fontId="63" fillId="12" borderId="0" xfId="0" applyFont="1" applyFill="1" applyAlignment="1">
      <alignment horizontal="center"/>
    </xf>
    <xf numFmtId="0" fontId="102" fillId="12" borderId="17" xfId="2" applyFont="1" applyFill="1" applyBorder="1" applyAlignment="1" applyProtection="1">
      <alignment horizontal="left"/>
      <protection locked="0"/>
    </xf>
    <xf numFmtId="0" fontId="123" fillId="12" borderId="17" xfId="0" applyFont="1" applyFill="1" applyBorder="1" applyAlignment="1" applyProtection="1">
      <alignment horizontal="left"/>
      <protection locked="0"/>
    </xf>
    <xf numFmtId="0" fontId="87" fillId="12" borderId="0" xfId="0" applyFont="1" applyFill="1" applyBorder="1" applyAlignment="1">
      <alignment horizontal="left" vertical="top" wrapText="1" indent="1"/>
    </xf>
    <xf numFmtId="0" fontId="5" fillId="12" borderId="0" xfId="0" applyFont="1" applyFill="1" applyBorder="1" applyAlignment="1">
      <alignment horizontal="left" vertical="top" wrapText="1" indent="1"/>
    </xf>
    <xf numFmtId="0" fontId="123" fillId="12" borderId="17" xfId="0" quotePrefix="1" applyFont="1" applyFill="1" applyBorder="1" applyAlignment="1" applyProtection="1">
      <alignment horizontal="left"/>
      <protection locked="0"/>
    </xf>
    <xf numFmtId="0" fontId="124" fillId="12" borderId="0" xfId="0" applyFont="1" applyFill="1" applyAlignment="1">
      <alignment horizontal="center"/>
    </xf>
    <xf numFmtId="0" fontId="0" fillId="12" borderId="0" xfId="0" applyFill="1" applyBorder="1" applyAlignment="1" applyProtection="1">
      <alignment horizontal="center"/>
      <protection locked="0"/>
    </xf>
    <xf numFmtId="0" fontId="119" fillId="12" borderId="15" xfId="0" applyFont="1" applyFill="1" applyBorder="1" applyAlignment="1" applyProtection="1">
      <alignment horizontal="left"/>
      <protection locked="0"/>
    </xf>
    <xf numFmtId="0" fontId="107" fillId="12" borderId="0" xfId="0" applyFont="1" applyFill="1" applyBorder="1" applyAlignment="1" applyProtection="1">
      <alignment horizontal="center"/>
      <protection hidden="1"/>
    </xf>
    <xf numFmtId="0" fontId="100" fillId="12" borderId="17" xfId="0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 vertical="top"/>
    </xf>
    <xf numFmtId="0" fontId="76" fillId="12" borderId="15" xfId="0" applyFont="1" applyFill="1" applyBorder="1" applyAlignment="1">
      <alignment horizontal="center"/>
    </xf>
    <xf numFmtId="0" fontId="125" fillId="12" borderId="15" xfId="0" applyFont="1" applyFill="1" applyBorder="1" applyAlignment="1" applyProtection="1">
      <alignment horizontal="left"/>
      <protection locked="0"/>
    </xf>
    <xf numFmtId="15" fontId="119" fillId="12" borderId="15" xfId="0" applyNumberFormat="1" applyFont="1" applyFill="1" applyBorder="1" applyAlignment="1" applyProtection="1">
      <alignment horizontal="left"/>
      <protection locked="0"/>
    </xf>
    <xf numFmtId="0" fontId="126" fillId="12" borderId="0" xfId="0" applyFont="1" applyFill="1" applyBorder="1" applyAlignment="1" applyProtection="1">
      <alignment horizontal="center"/>
      <protection hidden="1"/>
    </xf>
    <xf numFmtId="0" fontId="107" fillId="3" borderId="15" xfId="0" applyFont="1" applyFill="1" applyBorder="1" applyAlignment="1" applyProtection="1">
      <alignment horizontal="center"/>
      <protection locked="0"/>
    </xf>
    <xf numFmtId="0" fontId="78" fillId="5" borderId="23" xfId="0" applyFont="1" applyFill="1" applyBorder="1" applyAlignment="1" applyProtection="1">
      <alignment horizontal="left" indent="1"/>
      <protection locked="0" hidden="1"/>
    </xf>
    <xf numFmtId="0" fontId="78" fillId="5" borderId="17" xfId="0" applyFont="1" applyFill="1" applyBorder="1" applyAlignment="1" applyProtection="1">
      <alignment horizontal="left" indent="1"/>
      <protection locked="0" hidden="1"/>
    </xf>
    <xf numFmtId="0" fontId="78" fillId="5" borderId="24" xfId="0" applyFont="1" applyFill="1" applyBorder="1" applyAlignment="1" applyProtection="1">
      <alignment horizontal="left" indent="1"/>
      <protection locked="0" hidden="1"/>
    </xf>
    <xf numFmtId="166" fontId="78" fillId="5" borderId="23" xfId="0" applyNumberFormat="1" applyFont="1" applyFill="1" applyBorder="1" applyAlignment="1" applyProtection="1">
      <alignment horizontal="center"/>
      <protection locked="0" hidden="1"/>
    </xf>
    <xf numFmtId="166" fontId="78" fillId="5" borderId="17" xfId="0" applyNumberFormat="1" applyFont="1" applyFill="1" applyBorder="1" applyAlignment="1" applyProtection="1">
      <alignment horizontal="center"/>
      <protection locked="0" hidden="1"/>
    </xf>
    <xf numFmtId="166" fontId="78" fillId="5" borderId="24" xfId="0" applyNumberFormat="1" applyFont="1" applyFill="1" applyBorder="1" applyAlignment="1" applyProtection="1">
      <alignment horizontal="center"/>
      <protection locked="0" hidden="1"/>
    </xf>
    <xf numFmtId="0" fontId="85" fillId="3" borderId="0" xfId="0" applyFont="1" applyFill="1" applyAlignment="1" applyProtection="1">
      <alignment horizontal="center"/>
      <protection hidden="1"/>
    </xf>
    <xf numFmtId="0" fontId="18" fillId="3" borderId="15" xfId="0" applyFont="1" applyFill="1" applyBorder="1" applyAlignment="1" applyProtection="1">
      <alignment horizontal="center" vertical="top"/>
      <protection hidden="1"/>
    </xf>
    <xf numFmtId="0" fontId="78" fillId="5" borderId="23" xfId="0" applyFont="1" applyFill="1" applyBorder="1" applyAlignment="1" applyProtection="1">
      <alignment horizontal="center"/>
      <protection locked="0" hidden="1"/>
    </xf>
    <xf numFmtId="0" fontId="78" fillId="5" borderId="17" xfId="0" applyFont="1" applyFill="1" applyBorder="1" applyAlignment="1" applyProtection="1">
      <alignment horizontal="center"/>
      <protection locked="0" hidden="1"/>
    </xf>
    <xf numFmtId="0" fontId="78" fillId="5" borderId="24" xfId="0" applyFont="1" applyFill="1" applyBorder="1" applyAlignment="1" applyProtection="1">
      <alignment horizontal="center"/>
      <protection locked="0" hidden="1"/>
    </xf>
    <xf numFmtId="0" fontId="25" fillId="3" borderId="15" xfId="0" applyFont="1" applyFill="1" applyBorder="1" applyAlignment="1" applyProtection="1">
      <alignment horizontal="center" vertical="top" wrapText="1"/>
      <protection hidden="1"/>
    </xf>
    <xf numFmtId="0" fontId="25" fillId="3" borderId="0" xfId="0" applyFont="1" applyFill="1" applyBorder="1" applyAlignment="1" applyProtection="1">
      <alignment horizontal="center" vertical="top" wrapText="1"/>
      <protection hidden="1"/>
    </xf>
    <xf numFmtId="0" fontId="78" fillId="5" borderId="23" xfId="0" applyFont="1" applyFill="1" applyBorder="1" applyAlignment="1" applyProtection="1">
      <alignment horizontal="left" vertical="center" indent="1"/>
      <protection hidden="1"/>
    </xf>
    <xf numFmtId="0" fontId="78" fillId="5" borderId="17" xfId="0" applyFont="1" applyFill="1" applyBorder="1" applyAlignment="1" applyProtection="1">
      <alignment horizontal="left" vertical="center" indent="1"/>
      <protection hidden="1"/>
    </xf>
    <xf numFmtId="0" fontId="78" fillId="5" borderId="24" xfId="0" applyFont="1" applyFill="1" applyBorder="1" applyAlignment="1" applyProtection="1">
      <alignment horizontal="left" vertical="center" indent="1"/>
      <protection hidden="1"/>
    </xf>
    <xf numFmtId="0" fontId="78" fillId="5" borderId="23" xfId="0" applyNumberFormat="1" applyFont="1" applyFill="1" applyBorder="1" applyAlignment="1" applyProtection="1">
      <alignment horizontal="left" indent="1"/>
      <protection locked="0" hidden="1"/>
    </xf>
    <xf numFmtId="0" fontId="78" fillId="5" borderId="17" xfId="0" applyNumberFormat="1" applyFont="1" applyFill="1" applyBorder="1" applyAlignment="1" applyProtection="1">
      <alignment horizontal="left" indent="1"/>
      <protection locked="0" hidden="1"/>
    </xf>
    <xf numFmtId="0" fontId="78" fillId="5" borderId="24" xfId="0" applyNumberFormat="1" applyFont="1" applyFill="1" applyBorder="1" applyAlignment="1" applyProtection="1">
      <alignment horizontal="left" indent="1"/>
      <protection locked="0" hidden="1"/>
    </xf>
    <xf numFmtId="0" fontId="47" fillId="11" borderId="0" xfId="0" applyFont="1" applyFill="1" applyBorder="1" applyAlignment="1" applyProtection="1">
      <alignment horizontal="center" vertical="top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50" fillId="3" borderId="0" xfId="0" applyFont="1" applyFill="1" applyAlignment="1" applyProtection="1">
      <alignment horizontal="left" wrapText="1" indent="1"/>
      <protection hidden="1"/>
    </xf>
    <xf numFmtId="0" fontId="63" fillId="0" borderId="0" xfId="0" applyFont="1" applyAlignment="1" applyProtection="1">
      <alignment horizontal="center"/>
      <protection hidden="1"/>
    </xf>
    <xf numFmtId="2" fontId="39" fillId="3" borderId="0" xfId="0" applyNumberFormat="1" applyFont="1" applyFill="1" applyAlignment="1" applyProtection="1">
      <alignment horizontal="left" vertical="center" wrapText="1" indent="1"/>
      <protection hidden="1"/>
    </xf>
    <xf numFmtId="0" fontId="5" fillId="3" borderId="0" xfId="0" applyFont="1" applyFill="1" applyAlignment="1" applyProtection="1">
      <alignment horizontal="left" indent="1"/>
      <protection hidden="1"/>
    </xf>
    <xf numFmtId="0" fontId="5" fillId="3" borderId="0" xfId="0" applyFont="1" applyFill="1" applyAlignment="1" applyProtection="1">
      <alignment horizontal="center"/>
      <protection hidden="1"/>
    </xf>
    <xf numFmtId="0" fontId="96" fillId="3" borderId="54" xfId="0" applyFont="1" applyFill="1" applyBorder="1" applyAlignment="1" applyProtection="1">
      <alignment horizontal="left" vertical="center" wrapText="1" indent="1"/>
      <protection hidden="1"/>
    </xf>
    <xf numFmtId="0" fontId="7" fillId="3" borderId="17" xfId="0" applyFont="1" applyFill="1" applyBorder="1" applyAlignment="1" applyProtection="1">
      <alignment horizontal="left" vertical="center" wrapText="1" indent="1"/>
      <protection hidden="1"/>
    </xf>
    <xf numFmtId="0" fontId="30" fillId="2" borderId="0" xfId="0" applyFont="1" applyFill="1" applyAlignment="1">
      <alignment horizontal="center"/>
    </xf>
    <xf numFmtId="0" fontId="0" fillId="3" borderId="19" xfId="0" applyFill="1" applyBorder="1" applyAlignment="1" applyProtection="1">
      <protection hidden="1"/>
    </xf>
    <xf numFmtId="0" fontId="0" fillId="3" borderId="74" xfId="0" applyFill="1" applyBorder="1" applyAlignment="1" applyProtection="1">
      <protection hidden="1"/>
    </xf>
    <xf numFmtId="0" fontId="7" fillId="3" borderId="54" xfId="0" applyFont="1" applyFill="1" applyBorder="1" applyAlignment="1" applyProtection="1">
      <protection hidden="1"/>
    </xf>
    <xf numFmtId="0" fontId="7" fillId="3" borderId="44" xfId="0" applyFont="1" applyFill="1" applyBorder="1" applyAlignment="1" applyProtection="1">
      <protection hidden="1"/>
    </xf>
    <xf numFmtId="0" fontId="0" fillId="5" borderId="62" xfId="0" applyFill="1" applyBorder="1" applyAlignment="1" applyProtection="1">
      <alignment horizontal="center"/>
      <protection locked="0"/>
    </xf>
    <xf numFmtId="0" fontId="96" fillId="3" borderId="54" xfId="0" applyFont="1" applyFill="1" applyBorder="1" applyAlignment="1" applyProtection="1">
      <alignment horizontal="center" vertical="center" wrapText="1"/>
      <protection hidden="1"/>
    </xf>
    <xf numFmtId="0" fontId="96" fillId="3" borderId="17" xfId="0" applyFont="1" applyFill="1" applyBorder="1" applyAlignment="1" applyProtection="1">
      <alignment horizontal="center" vertical="center" wrapText="1"/>
      <protection hidden="1"/>
    </xf>
    <xf numFmtId="0" fontId="7" fillId="3" borderId="54" xfId="0" applyFont="1" applyFill="1" applyBorder="1" applyAlignment="1" applyProtection="1">
      <alignment horizontal="center"/>
      <protection hidden="1"/>
    </xf>
    <xf numFmtId="0" fontId="7" fillId="3" borderId="44" xfId="0" applyFont="1" applyFill="1" applyBorder="1" applyAlignment="1" applyProtection="1">
      <alignment horizontal="center"/>
      <protection hidden="1"/>
    </xf>
    <xf numFmtId="0" fontId="0" fillId="3" borderId="69" xfId="0" applyFill="1" applyBorder="1" applyAlignment="1" applyProtection="1">
      <protection hidden="1"/>
    </xf>
    <xf numFmtId="0" fontId="0" fillId="3" borderId="20" xfId="0" applyFill="1" applyBorder="1" applyAlignment="1" applyProtection="1">
      <protection hidden="1"/>
    </xf>
    <xf numFmtId="0" fontId="0" fillId="5" borderId="62" xfId="0" applyFill="1" applyBorder="1" applyAlignment="1" applyProtection="1">
      <protection locked="0"/>
    </xf>
    <xf numFmtId="0" fontId="63" fillId="0" borderId="0" xfId="0" applyFont="1" applyAlignment="1">
      <alignment horizontal="center"/>
    </xf>
    <xf numFmtId="0" fontId="0" fillId="3" borderId="17" xfId="0" applyFill="1" applyBorder="1" applyAlignment="1" applyProtection="1">
      <protection hidden="1"/>
    </xf>
    <xf numFmtId="0" fontId="7" fillId="3" borderId="69" xfId="0" applyFont="1" applyFill="1" applyBorder="1" applyAlignment="1" applyProtection="1">
      <alignment horizontal="left" vertical="center" wrapText="1" indent="1"/>
      <protection hidden="1"/>
    </xf>
    <xf numFmtId="0" fontId="7" fillId="3" borderId="19" xfId="0" applyFont="1" applyFill="1" applyBorder="1" applyAlignment="1" applyProtection="1">
      <alignment horizontal="left" vertical="center" wrapText="1" indent="1"/>
      <protection hidden="1"/>
    </xf>
    <xf numFmtId="0" fontId="7" fillId="3" borderId="69" xfId="0" applyFont="1" applyFill="1" applyBorder="1" applyAlignment="1" applyProtection="1">
      <protection hidden="1"/>
    </xf>
    <xf numFmtId="0" fontId="7" fillId="3" borderId="20" xfId="0" applyFont="1" applyFill="1" applyBorder="1" applyAlignment="1" applyProtection="1">
      <protection hidden="1"/>
    </xf>
    <xf numFmtId="0" fontId="23" fillId="3" borderId="0" xfId="0" applyFont="1" applyFill="1" applyAlignment="1" applyProtection="1">
      <alignment horizontal="left" wrapText="1" indent="1"/>
      <protection hidden="1"/>
    </xf>
    <xf numFmtId="0" fontId="0" fillId="3" borderId="0" xfId="0" applyFill="1" applyAlignment="1" applyProtection="1">
      <alignment horizontal="left" wrapText="1" indent="1"/>
      <protection hidden="1"/>
    </xf>
    <xf numFmtId="1" fontId="6" fillId="3" borderId="17" xfId="0" applyNumberFormat="1" applyFont="1" applyFill="1" applyBorder="1" applyAlignment="1" applyProtection="1">
      <alignment horizontal="right"/>
      <protection hidden="1"/>
    </xf>
    <xf numFmtId="0" fontId="21" fillId="3" borderId="0" xfId="0" applyFont="1" applyFill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0" fillId="0" borderId="0" xfId="0" applyAlignment="1" applyProtection="1">
      <alignment vertical="top" wrapText="1"/>
      <protection hidden="1"/>
    </xf>
    <xf numFmtId="0" fontId="0" fillId="0" borderId="0" xfId="0" applyAlignment="1">
      <alignment wrapText="1"/>
    </xf>
    <xf numFmtId="4" fontId="7" fillId="3" borderId="70" xfId="0" applyNumberFormat="1" applyFont="1" applyFill="1" applyBorder="1" applyAlignment="1" applyProtection="1">
      <alignment horizontal="left" vertical="center" wrapText="1" indent="1"/>
      <protection hidden="1"/>
    </xf>
    <xf numFmtId="4" fontId="7" fillId="3" borderId="13" xfId="0" applyNumberFormat="1" applyFont="1" applyFill="1" applyBorder="1" applyAlignment="1" applyProtection="1">
      <alignment horizontal="left" vertical="center" wrapText="1" indent="1"/>
      <protection hidden="1"/>
    </xf>
    <xf numFmtId="0" fontId="15" fillId="5" borderId="62" xfId="0" applyFont="1" applyFill="1" applyBorder="1" applyAlignment="1" applyProtection="1">
      <protection locked="0"/>
    </xf>
    <xf numFmtId="4" fontId="23" fillId="3" borderId="54" xfId="0" applyNumberFormat="1" applyFont="1" applyFill="1" applyBorder="1" applyAlignment="1" applyProtection="1">
      <alignment horizontal="left" vertical="center" wrapText="1" indent="1"/>
      <protection hidden="1"/>
    </xf>
    <xf numFmtId="4" fontId="23" fillId="3" borderId="17" xfId="0" applyNumberFormat="1" applyFont="1" applyFill="1" applyBorder="1" applyAlignment="1" applyProtection="1">
      <alignment horizontal="left" vertical="center" wrapText="1" indent="1"/>
      <protection hidden="1"/>
    </xf>
    <xf numFmtId="0" fontId="23" fillId="3" borderId="54" xfId="0" applyFont="1" applyFill="1" applyBorder="1" applyAlignment="1" applyProtection="1">
      <protection hidden="1"/>
    </xf>
    <xf numFmtId="0" fontId="23" fillId="3" borderId="44" xfId="0" applyFont="1" applyFill="1" applyBorder="1" applyAlignment="1" applyProtection="1">
      <protection hidden="1"/>
    </xf>
    <xf numFmtId="0" fontId="0" fillId="5" borderId="58" xfId="0" applyFill="1" applyBorder="1" applyAlignment="1" applyProtection="1">
      <protection locked="0"/>
    </xf>
    <xf numFmtId="4" fontId="96" fillId="3" borderId="54" xfId="0" applyNumberFormat="1" applyFont="1" applyFill="1" applyBorder="1" applyAlignment="1" applyProtection="1">
      <alignment horizontal="left" vertical="center" wrapText="1" indent="1"/>
      <protection hidden="1"/>
    </xf>
    <xf numFmtId="4" fontId="7" fillId="3" borderId="17" xfId="0" applyNumberFormat="1" applyFont="1" applyFill="1" applyBorder="1" applyAlignment="1" applyProtection="1">
      <alignment horizontal="left" vertical="center" wrapText="1" indent="1"/>
      <protection hidden="1"/>
    </xf>
    <xf numFmtId="0" fontId="0" fillId="3" borderId="15" xfId="0" applyFill="1" applyBorder="1" applyAlignment="1" applyProtection="1">
      <protection hidden="1"/>
    </xf>
    <xf numFmtId="0" fontId="7" fillId="3" borderId="70" xfId="0" applyFont="1" applyFill="1" applyBorder="1" applyAlignment="1" applyProtection="1">
      <protection hidden="1"/>
    </xf>
    <xf numFmtId="0" fontId="7" fillId="3" borderId="71" xfId="0" applyFont="1" applyFill="1" applyBorder="1" applyAlignment="1" applyProtection="1">
      <protection hidden="1"/>
    </xf>
    <xf numFmtId="0" fontId="15" fillId="3" borderId="17" xfId="0" applyFont="1" applyFill="1" applyBorder="1" applyAlignment="1" applyProtection="1">
      <protection hidden="1"/>
    </xf>
    <xf numFmtId="0" fontId="82" fillId="2" borderId="0" xfId="0" applyFont="1" applyFill="1" applyAlignment="1" applyProtection="1">
      <alignment horizontal="center"/>
      <protection hidden="1"/>
    </xf>
    <xf numFmtId="0" fontId="83" fillId="2" borderId="0" xfId="0" applyFont="1" applyFill="1" applyAlignment="1" applyProtection="1">
      <alignment horizontal="center"/>
      <protection hidden="1"/>
    </xf>
    <xf numFmtId="0" fontId="5" fillId="4" borderId="76" xfId="0" applyFont="1" applyFill="1" applyBorder="1" applyAlignment="1" applyProtection="1">
      <alignment horizontal="center" vertical="center"/>
      <protection hidden="1"/>
    </xf>
    <xf numFmtId="0" fontId="5" fillId="4" borderId="1" xfId="0" applyFont="1" applyFill="1" applyBorder="1" applyAlignment="1" applyProtection="1">
      <alignment horizontal="center"/>
      <protection hidden="1"/>
    </xf>
    <xf numFmtId="0" fontId="5" fillId="4" borderId="22" xfId="0" applyFont="1" applyFill="1" applyBorder="1" applyAlignment="1" applyProtection="1">
      <alignment horizontal="center"/>
      <protection hidden="1"/>
    </xf>
    <xf numFmtId="0" fontId="5" fillId="4" borderId="76" xfId="0" applyFont="1" applyFill="1" applyBorder="1" applyAlignment="1" applyProtection="1">
      <alignment horizontal="center" vertical="center" wrapText="1"/>
      <protection hidden="1"/>
    </xf>
    <xf numFmtId="0" fontId="5" fillId="4" borderId="9" xfId="0" applyFont="1" applyFill="1" applyBorder="1" applyAlignment="1" applyProtection="1">
      <alignment horizontal="center"/>
      <protection hidden="1"/>
    </xf>
    <xf numFmtId="0" fontId="5" fillId="4" borderId="59" xfId="0" applyFont="1" applyFill="1" applyBorder="1" applyAlignment="1" applyProtection="1">
      <alignment horizontal="center"/>
      <protection hidden="1"/>
    </xf>
    <xf numFmtId="0" fontId="5" fillId="4" borderId="57" xfId="0" applyFont="1" applyFill="1" applyBorder="1" applyAlignment="1" applyProtection="1">
      <alignment horizontal="center" vertical="center"/>
      <protection hidden="1"/>
    </xf>
    <xf numFmtId="0" fontId="0" fillId="4" borderId="57" xfId="0" applyFill="1" applyBorder="1" applyAlignment="1" applyProtection="1">
      <alignment horizontal="center" vertical="center"/>
      <protection hidden="1"/>
    </xf>
    <xf numFmtId="2" fontId="42" fillId="3" borderId="0" xfId="0" applyNumberFormat="1" applyFont="1" applyFill="1" applyAlignment="1" applyProtection="1">
      <alignment horizontal="left" vertical="center" wrapText="1" indent="2" shrinkToFit="1"/>
      <protection hidden="1"/>
    </xf>
    <xf numFmtId="2" fontId="42" fillId="3" borderId="0" xfId="0" applyNumberFormat="1" applyFont="1" applyFill="1" applyAlignment="1" applyProtection="1">
      <alignment horizontal="center" vertical="center" wrapText="1" shrinkToFit="1"/>
      <protection hidden="1"/>
    </xf>
    <xf numFmtId="0" fontId="5" fillId="4" borderId="57" xfId="0" applyFont="1" applyFill="1" applyBorder="1" applyAlignment="1" applyProtection="1">
      <alignment horizontal="center" vertical="center" wrapText="1"/>
      <protection hidden="1"/>
    </xf>
    <xf numFmtId="0" fontId="48" fillId="3" borderId="0" xfId="0" applyFont="1" applyFill="1" applyAlignment="1" applyProtection="1">
      <alignment horizontal="center"/>
      <protection hidden="1"/>
    </xf>
    <xf numFmtId="0" fontId="107" fillId="3" borderId="15" xfId="0" applyFont="1" applyFill="1" applyBorder="1" applyAlignment="1" applyProtection="1">
      <alignment horizontal="center"/>
      <protection hidden="1"/>
    </xf>
    <xf numFmtId="0" fontId="47" fillId="5" borderId="0" xfId="0" applyFont="1" applyFill="1" applyBorder="1" applyAlignment="1" applyProtection="1">
      <alignment horizontal="center" vertical="top"/>
      <protection hidden="1"/>
    </xf>
    <xf numFmtId="0" fontId="39" fillId="3" borderId="0" xfId="0" applyFont="1" applyFill="1" applyAlignment="1" applyProtection="1">
      <alignment horizontal="center"/>
      <protection hidden="1"/>
    </xf>
    <xf numFmtId="2" fontId="0" fillId="3" borderId="15" xfId="1" applyNumberFormat="1" applyFont="1" applyFill="1" applyBorder="1" applyAlignment="1"/>
    <xf numFmtId="2" fontId="0" fillId="3" borderId="16" xfId="1" applyNumberFormat="1" applyFont="1" applyFill="1" applyBorder="1" applyAlignment="1"/>
    <xf numFmtId="2" fontId="23" fillId="4" borderId="54" xfId="0" applyNumberFormat="1" applyFont="1" applyFill="1" applyBorder="1" applyAlignment="1" applyProtection="1">
      <protection locked="0"/>
    </xf>
    <xf numFmtId="2" fontId="23" fillId="4" borderId="17" xfId="0" applyNumberFormat="1" applyFont="1" applyFill="1" applyBorder="1" applyAlignment="1" applyProtection="1">
      <protection locked="0"/>
    </xf>
    <xf numFmtId="2" fontId="23" fillId="4" borderId="44" xfId="0" applyNumberFormat="1" applyFont="1" applyFill="1" applyBorder="1" applyAlignment="1" applyProtection="1">
      <protection locked="0"/>
    </xf>
    <xf numFmtId="0" fontId="23" fillId="3" borderId="62" xfId="0" applyFont="1" applyFill="1" applyBorder="1" applyAlignment="1">
      <alignment horizontal="center"/>
    </xf>
    <xf numFmtId="0" fontId="85" fillId="3" borderId="0" xfId="0" applyFont="1" applyFill="1" applyAlignment="1">
      <alignment horizontal="center"/>
    </xf>
    <xf numFmtId="0" fontId="18" fillId="3" borderId="15" xfId="0" applyFont="1" applyFill="1" applyBorder="1" applyAlignment="1">
      <alignment horizontal="center" vertical="top"/>
    </xf>
    <xf numFmtId="0" fontId="6" fillId="4" borderId="9" xfId="0" applyFont="1" applyFill="1" applyBorder="1" applyAlignment="1">
      <alignment horizontal="center" vertical="center"/>
    </xf>
    <xf numFmtId="0" fontId="6" fillId="4" borderId="59" xfId="0" applyFont="1" applyFill="1" applyBorder="1" applyAlignment="1">
      <alignment horizontal="center" vertical="center"/>
    </xf>
    <xf numFmtId="4" fontId="96" fillId="3" borderId="54" xfId="0" applyNumberFormat="1" applyFont="1" applyFill="1" applyBorder="1" applyAlignment="1">
      <alignment horizontal="left" vertical="center" wrapText="1" indent="1"/>
    </xf>
    <xf numFmtId="4" fontId="7" fillId="3" borderId="17" xfId="0" applyNumberFormat="1" applyFont="1" applyFill="1" applyBorder="1" applyAlignment="1">
      <alignment horizontal="left" vertical="center" wrapText="1" indent="1"/>
    </xf>
    <xf numFmtId="4" fontId="7" fillId="3" borderId="44" xfId="0" applyNumberFormat="1" applyFont="1" applyFill="1" applyBorder="1" applyAlignment="1">
      <alignment horizontal="left" vertical="center" wrapText="1" indent="1"/>
    </xf>
    <xf numFmtId="43" fontId="15" fillId="3" borderId="60" xfId="1" applyFont="1" applyFill="1" applyBorder="1" applyAlignment="1">
      <alignment horizontal="right"/>
    </xf>
    <xf numFmtId="43" fontId="15" fillId="3" borderId="61" xfId="1" applyFont="1" applyFill="1" applyBorder="1" applyAlignment="1">
      <alignment horizontal="right"/>
    </xf>
    <xf numFmtId="0" fontId="6" fillId="4" borderId="57" xfId="0" applyFont="1" applyFill="1" applyBorder="1" applyAlignment="1">
      <alignment horizontal="center"/>
    </xf>
    <xf numFmtId="0" fontId="0" fillId="4" borderId="57" xfId="0" applyFill="1" applyBorder="1" applyAlignment="1">
      <alignment horizontal="center"/>
    </xf>
    <xf numFmtId="0" fontId="23" fillId="3" borderId="62" xfId="0" applyFont="1" applyFill="1" applyBorder="1" applyAlignment="1"/>
    <xf numFmtId="0" fontId="15" fillId="3" borderId="62" xfId="0" applyFont="1" applyFill="1" applyBorder="1" applyAlignment="1"/>
    <xf numFmtId="0" fontId="7" fillId="3" borderId="62" xfId="0" applyFont="1" applyFill="1" applyBorder="1" applyAlignment="1"/>
    <xf numFmtId="0" fontId="0" fillId="3" borderId="62" xfId="0" applyFill="1" applyBorder="1" applyAlignment="1"/>
    <xf numFmtId="43" fontId="15" fillId="6" borderId="63" xfId="1" applyFont="1" applyFill="1" applyBorder="1" applyAlignment="1" applyProtection="1">
      <alignment horizontal="right"/>
      <protection locked="0"/>
    </xf>
    <xf numFmtId="43" fontId="15" fillId="6" borderId="64" xfId="1" applyFont="1" applyFill="1" applyBorder="1" applyAlignment="1" applyProtection="1">
      <alignment horizontal="right"/>
      <protection locked="0"/>
    </xf>
    <xf numFmtId="43" fontId="0" fillId="3" borderId="17" xfId="1" applyFont="1" applyFill="1" applyBorder="1" applyAlignment="1"/>
    <xf numFmtId="43" fontId="0" fillId="3" borderId="18" xfId="1" applyFont="1" applyFill="1" applyBorder="1" applyAlignment="1"/>
    <xf numFmtId="43" fontId="15" fillId="6" borderId="60" xfId="1" applyFont="1" applyFill="1" applyBorder="1" applyAlignment="1" applyProtection="1">
      <alignment horizontal="right"/>
      <protection locked="0"/>
    </xf>
    <xf numFmtId="43" fontId="15" fillId="6" borderId="61" xfId="1" applyFont="1" applyFill="1" applyBorder="1" applyAlignment="1" applyProtection="1">
      <alignment horizontal="right"/>
      <protection locked="0"/>
    </xf>
    <xf numFmtId="43" fontId="6" fillId="3" borderId="65" xfId="1" applyFont="1" applyFill="1" applyBorder="1" applyAlignment="1">
      <alignment horizontal="right"/>
    </xf>
    <xf numFmtId="43" fontId="6" fillId="3" borderId="66" xfId="1" applyFont="1" applyFill="1" applyBorder="1" applyAlignment="1">
      <alignment horizontal="right"/>
    </xf>
    <xf numFmtId="43" fontId="6" fillId="3" borderId="67" xfId="1" applyFont="1" applyFill="1" applyBorder="1" applyAlignment="1">
      <alignment horizontal="right"/>
    </xf>
    <xf numFmtId="43" fontId="6" fillId="3" borderId="68" xfId="1" applyFont="1" applyFill="1" applyBorder="1" applyAlignment="1">
      <alignment horizontal="right"/>
    </xf>
    <xf numFmtId="43" fontId="6" fillId="3" borderId="63" xfId="1" applyFont="1" applyFill="1" applyBorder="1" applyAlignment="1">
      <alignment horizontal="right"/>
    </xf>
    <xf numFmtId="43" fontId="6" fillId="3" borderId="64" xfId="1" applyFont="1" applyFill="1" applyBorder="1" applyAlignment="1">
      <alignment horizontal="right"/>
    </xf>
    <xf numFmtId="2" fontId="23" fillId="4" borderId="69" xfId="0" applyNumberFormat="1" applyFont="1" applyFill="1" applyBorder="1" applyAlignment="1" applyProtection="1">
      <protection locked="0"/>
    </xf>
    <xf numFmtId="2" fontId="23" fillId="4" borderId="19" xfId="0" applyNumberFormat="1" applyFont="1" applyFill="1" applyBorder="1" applyAlignment="1" applyProtection="1">
      <protection locked="0"/>
    </xf>
    <xf numFmtId="2" fontId="23" fillId="4" borderId="20" xfId="0" applyNumberFormat="1" applyFont="1" applyFill="1" applyBorder="1" applyAlignment="1" applyProtection="1">
      <protection locked="0"/>
    </xf>
    <xf numFmtId="43" fontId="15" fillId="6" borderId="72" xfId="1" applyFont="1" applyFill="1" applyBorder="1" applyAlignment="1" applyProtection="1">
      <alignment horizontal="right"/>
      <protection locked="0"/>
    </xf>
    <xf numFmtId="43" fontId="15" fillId="6" borderId="73" xfId="1" applyFont="1" applyFill="1" applyBorder="1" applyAlignment="1" applyProtection="1">
      <alignment horizontal="right"/>
      <protection locked="0"/>
    </xf>
    <xf numFmtId="43" fontId="0" fillId="3" borderId="19" xfId="1" applyFont="1" applyFill="1" applyBorder="1" applyAlignment="1"/>
    <xf numFmtId="43" fontId="0" fillId="3" borderId="74" xfId="1" applyFont="1" applyFill="1" applyBorder="1" applyAlignment="1"/>
    <xf numFmtId="43" fontId="6" fillId="3" borderId="1" xfId="1" applyFont="1" applyFill="1" applyBorder="1" applyAlignment="1"/>
    <xf numFmtId="43" fontId="6" fillId="3" borderId="22" xfId="1" applyFont="1" applyFill="1" applyBorder="1" applyAlignment="1"/>
    <xf numFmtId="4" fontId="7" fillId="3" borderId="70" xfId="0" applyNumberFormat="1" applyFont="1" applyFill="1" applyBorder="1" applyAlignment="1">
      <alignment horizontal="left" vertical="center" wrapText="1" indent="1"/>
    </xf>
    <xf numFmtId="4" fontId="7" fillId="3" borderId="13" xfId="0" applyNumberFormat="1" applyFont="1" applyFill="1" applyBorder="1" applyAlignment="1">
      <alignment horizontal="left" vertical="center" wrapText="1" indent="1"/>
    </xf>
    <xf numFmtId="4" fontId="7" fillId="3" borderId="71" xfId="0" applyNumberFormat="1" applyFont="1" applyFill="1" applyBorder="1" applyAlignment="1">
      <alignment horizontal="left" vertical="center" wrapText="1" indent="1"/>
    </xf>
    <xf numFmtId="0" fontId="6" fillId="4" borderId="55" xfId="0" applyFont="1" applyFill="1" applyBorder="1" applyAlignment="1" applyProtection="1">
      <alignment horizontal="center"/>
      <protection locked="0"/>
    </xf>
    <xf numFmtId="0" fontId="6" fillId="4" borderId="1" xfId="0" applyFont="1" applyFill="1" applyBorder="1" applyAlignment="1" applyProtection="1">
      <alignment horizontal="center"/>
      <protection locked="0"/>
    </xf>
    <xf numFmtId="0" fontId="6" fillId="4" borderId="4" xfId="0" applyFont="1" applyFill="1" applyBorder="1" applyAlignment="1" applyProtection="1">
      <alignment horizontal="center"/>
      <protection locked="0"/>
    </xf>
    <xf numFmtId="0" fontId="6" fillId="4" borderId="55" xfId="0" applyFont="1" applyFill="1" applyBorder="1" applyAlignment="1">
      <alignment horizontal="center" vertical="center"/>
    </xf>
    <xf numFmtId="0" fontId="6" fillId="4" borderId="22" xfId="0" applyFont="1" applyFill="1" applyBorder="1" applyAlignment="1">
      <alignment horizontal="center" vertical="center"/>
    </xf>
    <xf numFmtId="0" fontId="128" fillId="0" borderId="0" xfId="0" applyFont="1" applyBorder="1" applyAlignment="1">
      <alignment horizontal="center"/>
    </xf>
    <xf numFmtId="0" fontId="23" fillId="3" borderId="58" xfId="0" applyFont="1" applyFill="1" applyBorder="1" applyAlignment="1">
      <alignment horizontal="center"/>
    </xf>
    <xf numFmtId="2" fontId="23" fillId="4" borderId="58" xfId="0" applyNumberFormat="1" applyFont="1" applyFill="1" applyBorder="1" applyAlignment="1" applyProtection="1">
      <protection locked="0"/>
    </xf>
    <xf numFmtId="0" fontId="5" fillId="4" borderId="55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127" fillId="3" borderId="0" xfId="0" applyFont="1" applyFill="1" applyAlignment="1">
      <alignment horizontal="center"/>
    </xf>
    <xf numFmtId="0" fontId="128" fillId="0" borderId="0" xfId="0" applyFont="1" applyAlignment="1">
      <alignment horizontal="center"/>
    </xf>
    <xf numFmtId="1" fontId="0" fillId="3" borderId="0" xfId="0" applyNumberFormat="1" applyFill="1" applyBorder="1" applyAlignment="1" applyProtection="1">
      <alignment horizontal="center"/>
      <protection locked="0"/>
    </xf>
    <xf numFmtId="0" fontId="5" fillId="4" borderId="55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6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57" xfId="0" applyFont="1" applyFill="1" applyBorder="1" applyAlignment="1">
      <alignment horizontal="center" vertical="center"/>
    </xf>
    <xf numFmtId="0" fontId="0" fillId="4" borderId="57" xfId="0" applyFill="1" applyBorder="1" applyAlignment="1">
      <alignment horizontal="center" vertical="center"/>
    </xf>
    <xf numFmtId="0" fontId="7" fillId="3" borderId="69" xfId="0" applyFont="1" applyFill="1" applyBorder="1" applyAlignment="1">
      <alignment horizontal="left" vertical="center" wrapText="1" indent="1"/>
    </xf>
    <xf numFmtId="0" fontId="7" fillId="3" borderId="19" xfId="0" applyFont="1" applyFill="1" applyBorder="1" applyAlignment="1">
      <alignment horizontal="left" vertical="center" wrapText="1" indent="1"/>
    </xf>
    <xf numFmtId="0" fontId="7" fillId="3" borderId="20" xfId="0" applyFont="1" applyFill="1" applyBorder="1" applyAlignment="1">
      <alignment horizontal="left" vertical="center" wrapText="1" indent="1"/>
    </xf>
    <xf numFmtId="0" fontId="23" fillId="3" borderId="75" xfId="0" applyFont="1" applyFill="1" applyBorder="1" applyAlignment="1">
      <alignment horizontal="center"/>
    </xf>
    <xf numFmtId="0" fontId="7" fillId="3" borderId="75" xfId="0" applyFont="1" applyFill="1" applyBorder="1" applyAlignment="1"/>
    <xf numFmtId="0" fontId="0" fillId="3" borderId="75" xfId="0" applyFill="1" applyBorder="1" applyAlignment="1"/>
    <xf numFmtId="0" fontId="5" fillId="4" borderId="56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4" fontId="23" fillId="3" borderId="54" xfId="0" applyNumberFormat="1" applyFont="1" applyFill="1" applyBorder="1" applyAlignment="1">
      <alignment horizontal="left" vertical="center" wrapText="1" indent="1"/>
    </xf>
    <xf numFmtId="4" fontId="23" fillId="3" borderId="17" xfId="0" applyNumberFormat="1" applyFont="1" applyFill="1" applyBorder="1" applyAlignment="1">
      <alignment horizontal="left" vertical="center" wrapText="1" indent="1"/>
    </xf>
    <xf numFmtId="4" fontId="23" fillId="3" borderId="44" xfId="0" applyNumberFormat="1" applyFont="1" applyFill="1" applyBorder="1" applyAlignment="1">
      <alignment horizontal="left" vertical="center" wrapText="1" indent="1"/>
    </xf>
    <xf numFmtId="0" fontId="7" fillId="3" borderId="58" xfId="0" applyFont="1" applyFill="1" applyBorder="1" applyAlignment="1"/>
    <xf numFmtId="0" fontId="0" fillId="3" borderId="58" xfId="0" applyFill="1" applyBorder="1" applyAlignment="1"/>
    <xf numFmtId="4" fontId="7" fillId="3" borderId="54" xfId="0" applyNumberFormat="1" applyFont="1" applyFill="1" applyBorder="1" applyAlignment="1">
      <alignment horizontal="left" vertical="center" wrapText="1" indent="1"/>
    </xf>
    <xf numFmtId="0" fontId="23" fillId="4" borderId="75" xfId="0" applyFont="1" applyFill="1" applyBorder="1" applyAlignment="1">
      <alignment horizontal="center"/>
    </xf>
    <xf numFmtId="0" fontId="23" fillId="4" borderId="62" xfId="0" applyFont="1" applyFill="1" applyBorder="1" applyAlignment="1">
      <alignment horizontal="center"/>
    </xf>
    <xf numFmtId="2" fontId="23" fillId="4" borderId="75" xfId="0" applyNumberFormat="1" applyFont="1" applyFill="1" applyBorder="1" applyAlignment="1" applyProtection="1">
      <protection locked="0"/>
    </xf>
    <xf numFmtId="43" fontId="1" fillId="3" borderId="19" xfId="1" applyFill="1" applyBorder="1" applyAlignment="1"/>
    <xf numFmtId="43" fontId="1" fillId="3" borderId="74" xfId="1" applyFill="1" applyBorder="1" applyAlignment="1"/>
    <xf numFmtId="0" fontId="76" fillId="0" borderId="0" xfId="0" applyFont="1" applyAlignment="1">
      <alignment horizontal="center"/>
    </xf>
    <xf numFmtId="2" fontId="23" fillId="4" borderId="62" xfId="0" applyNumberFormat="1" applyFont="1" applyFill="1" applyBorder="1" applyAlignment="1" applyProtection="1">
      <protection locked="0"/>
    </xf>
    <xf numFmtId="43" fontId="1" fillId="3" borderId="17" xfId="1" applyFill="1" applyBorder="1" applyAlignment="1"/>
    <xf numFmtId="43" fontId="1" fillId="3" borderId="18" xfId="1" applyFill="1" applyBorder="1" applyAlignment="1"/>
    <xf numFmtId="0" fontId="23" fillId="4" borderId="58" xfId="0" applyFont="1" applyFill="1" applyBorder="1" applyAlignment="1">
      <alignment horizontal="center"/>
    </xf>
    <xf numFmtId="0" fontId="84" fillId="3" borderId="62" xfId="0" applyFont="1" applyFill="1" applyBorder="1" applyAlignment="1"/>
    <xf numFmtId="43" fontId="1" fillId="3" borderId="15" xfId="1" applyFill="1" applyBorder="1" applyAlignment="1"/>
    <xf numFmtId="43" fontId="1" fillId="3" borderId="16" xfId="1" applyFill="1" applyBorder="1" applyAlignment="1"/>
    <xf numFmtId="0" fontId="39" fillId="3" borderId="0" xfId="0" applyFont="1" applyFill="1" applyAlignment="1">
      <alignment horizontal="center"/>
    </xf>
    <xf numFmtId="0" fontId="85" fillId="4" borderId="0" xfId="0" applyFont="1" applyFill="1" applyAlignment="1">
      <alignment horizontal="center"/>
    </xf>
    <xf numFmtId="0" fontId="18" fillId="4" borderId="15" xfId="0" applyFont="1" applyFill="1" applyBorder="1" applyAlignment="1">
      <alignment horizontal="center"/>
    </xf>
    <xf numFmtId="0" fontId="63" fillId="4" borderId="0" xfId="0" applyFont="1" applyFill="1" applyAlignment="1">
      <alignment horizontal="center"/>
    </xf>
    <xf numFmtId="0" fontId="89" fillId="10" borderId="0" xfId="0" applyFont="1" applyFill="1" applyAlignment="1">
      <alignment horizontal="left" vertical="top" wrapText="1" indent="1"/>
    </xf>
    <xf numFmtId="0" fontId="89" fillId="4" borderId="0" xfId="0" applyFont="1" applyFill="1" applyBorder="1" applyAlignment="1">
      <alignment horizontal="center"/>
    </xf>
    <xf numFmtId="0" fontId="129" fillId="4" borderId="77" xfId="0" applyFont="1" applyFill="1" applyBorder="1" applyAlignment="1">
      <alignment horizontal="center" vertical="center"/>
    </xf>
    <xf numFmtId="0" fontId="129" fillId="4" borderId="9" xfId="0" applyFont="1" applyFill="1" applyBorder="1" applyAlignment="1">
      <alignment horizontal="center" vertical="center"/>
    </xf>
    <xf numFmtId="0" fontId="129" fillId="4" borderId="59" xfId="0" applyFont="1" applyFill="1" applyBorder="1" applyAlignment="1">
      <alignment horizontal="center" vertical="center"/>
    </xf>
    <xf numFmtId="0" fontId="129" fillId="4" borderId="21" xfId="0" applyFont="1" applyFill="1" applyBorder="1" applyAlignment="1">
      <alignment horizontal="center" vertical="center"/>
    </xf>
    <xf numFmtId="0" fontId="129" fillId="4" borderId="1" xfId="0" applyFont="1" applyFill="1" applyBorder="1" applyAlignment="1">
      <alignment horizontal="center" vertical="center"/>
    </xf>
    <xf numFmtId="0" fontId="129" fillId="4" borderId="22" xfId="0" applyFont="1" applyFill="1" applyBorder="1" applyAlignment="1">
      <alignment horizontal="center" vertical="center"/>
    </xf>
    <xf numFmtId="0" fontId="20" fillId="2" borderId="38" xfId="0" applyFont="1" applyFill="1" applyBorder="1" applyAlignment="1" applyProtection="1">
      <alignment horizontal="center"/>
    </xf>
    <xf numFmtId="0" fontId="43" fillId="8" borderId="33" xfId="0" applyFont="1" applyFill="1" applyBorder="1" applyAlignment="1">
      <alignment horizontal="center" wrapText="1"/>
    </xf>
    <xf numFmtId="0" fontId="43" fillId="8" borderId="78" xfId="0" applyFont="1" applyFill="1" applyBorder="1" applyAlignment="1">
      <alignment horizontal="center" wrapText="1"/>
    </xf>
    <xf numFmtId="0" fontId="43" fillId="8" borderId="34" xfId="0" applyFont="1" applyFill="1" applyBorder="1" applyAlignment="1">
      <alignment horizontal="center" wrapText="1"/>
    </xf>
    <xf numFmtId="0" fontId="54" fillId="4" borderId="0" xfId="0" applyFont="1" applyFill="1" applyAlignment="1">
      <alignment horizontal="center"/>
    </xf>
    <xf numFmtId="0" fontId="43" fillId="4" borderId="0" xfId="0" applyFont="1" applyFill="1" applyAlignment="1">
      <alignment horizontal="center"/>
    </xf>
    <xf numFmtId="0" fontId="44" fillId="4" borderId="0" xfId="0" applyFont="1" applyFill="1" applyAlignment="1">
      <alignment horizontal="center"/>
    </xf>
    <xf numFmtId="0" fontId="43" fillId="8" borderId="36" xfId="0" applyFont="1" applyFill="1" applyBorder="1" applyAlignment="1">
      <alignment horizontal="center" wrapText="1"/>
    </xf>
    <xf numFmtId="0" fontId="43" fillId="8" borderId="37" xfId="0" applyFont="1" applyFill="1" applyBorder="1" applyAlignment="1">
      <alignment horizontal="center" wrapText="1"/>
    </xf>
    <xf numFmtId="0" fontId="43" fillId="8" borderId="36" xfId="0" applyFont="1" applyFill="1" applyBorder="1" applyAlignment="1">
      <alignment horizontal="center" vertical="center" wrapText="1"/>
    </xf>
    <xf numFmtId="0" fontId="43" fillId="8" borderId="37" xfId="0" applyFont="1" applyFill="1" applyBorder="1" applyAlignment="1">
      <alignment horizontal="center" vertical="center" wrapText="1"/>
    </xf>
    <xf numFmtId="0" fontId="112" fillId="2" borderId="35" xfId="0" applyFont="1" applyFill="1" applyBorder="1" applyAlignment="1">
      <alignment horizontal="center"/>
    </xf>
    <xf numFmtId="0" fontId="112" fillId="2" borderId="47" xfId="0" applyFont="1" applyFill="1" applyBorder="1" applyAlignment="1">
      <alignment horizontal="center"/>
    </xf>
    <xf numFmtId="0" fontId="112" fillId="2" borderId="45" xfId="0" applyFont="1" applyFill="1" applyBorder="1" applyAlignment="1">
      <alignment horizontal="center"/>
    </xf>
    <xf numFmtId="0" fontId="43" fillId="8" borderId="33" xfId="0" applyFont="1" applyFill="1" applyBorder="1" applyAlignment="1">
      <alignment horizontal="center" vertical="center" wrapText="1"/>
    </xf>
    <xf numFmtId="0" fontId="43" fillId="8" borderId="78" xfId="0" applyFont="1" applyFill="1" applyBorder="1" applyAlignment="1">
      <alignment horizontal="center" vertical="center" wrapText="1"/>
    </xf>
    <xf numFmtId="0" fontId="43" fillId="8" borderId="34" xfId="0" applyFont="1" applyFill="1" applyBorder="1" applyAlignment="1">
      <alignment horizontal="center" vertical="center" wrapText="1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38</xdr:row>
      <xdr:rowOff>19050</xdr:rowOff>
    </xdr:from>
    <xdr:to>
      <xdr:col>9</xdr:col>
      <xdr:colOff>381000</xdr:colOff>
      <xdr:row>48</xdr:row>
      <xdr:rowOff>123825</xdr:rowOff>
    </xdr:to>
    <xdr:pic>
      <xdr:nvPicPr>
        <xdr:cNvPr id="14382" name="Picture 1">
          <a:extLst>
            <a:ext uri="{FF2B5EF4-FFF2-40B4-BE49-F238E27FC236}">
              <a16:creationId xmlns:a16="http://schemas.microsoft.com/office/drawing/2014/main" id="{00000000-0008-0000-0500-00002E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7696200"/>
          <a:ext cx="5010150" cy="1781175"/>
        </a:xfrm>
        <a:prstGeom prst="rect">
          <a:avLst/>
        </a:prstGeom>
        <a:noFill/>
        <a:ln w="28575">
          <a:solidFill>
            <a:srgbClr val="00206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9</xdr:col>
      <xdr:colOff>514350</xdr:colOff>
      <xdr:row>108</xdr:row>
      <xdr:rowOff>276</xdr:rowOff>
    </xdr:to>
    <xdr:pic>
      <xdr:nvPicPr>
        <xdr:cNvPr id="18624" name="Picture 143">
          <a:extLst>
            <a:ext uri="{FF2B5EF4-FFF2-40B4-BE49-F238E27FC236}">
              <a16:creationId xmlns:a16="http://schemas.microsoft.com/office/drawing/2014/main" id="{00000000-0008-0000-0700-0000C0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05875"/>
          <a:ext cx="6000750" cy="849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63500</xdr:rowOff>
    </xdr:from>
    <xdr:to>
      <xdr:col>9</xdr:col>
      <xdr:colOff>514350</xdr:colOff>
      <xdr:row>162</xdr:row>
      <xdr:rowOff>149225</xdr:rowOff>
    </xdr:to>
    <xdr:pic>
      <xdr:nvPicPr>
        <xdr:cNvPr id="18625" name="Picture 144">
          <a:extLst>
            <a:ext uri="{FF2B5EF4-FFF2-40B4-BE49-F238E27FC236}">
              <a16:creationId xmlns:a16="http://schemas.microsoft.com/office/drawing/2014/main" id="{00000000-0008-0000-0700-0000C1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7526000"/>
          <a:ext cx="5943600" cy="834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9</xdr:col>
      <xdr:colOff>514350</xdr:colOff>
      <xdr:row>377</xdr:row>
      <xdr:rowOff>104775</xdr:rowOff>
    </xdr:to>
    <xdr:pic>
      <xdr:nvPicPr>
        <xdr:cNvPr id="18629" name="Picture 148">
          <a:extLst>
            <a:ext uri="{FF2B5EF4-FFF2-40B4-BE49-F238E27FC236}">
              <a16:creationId xmlns:a16="http://schemas.microsoft.com/office/drawing/2014/main" id="{00000000-0008-0000-0700-0000C5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3435250"/>
          <a:ext cx="6000750" cy="852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502208</xdr:colOff>
      <xdr:row>52</xdr:row>
      <xdr:rowOff>82826</xdr:rowOff>
    </xdr:to>
    <xdr:pic>
      <xdr:nvPicPr>
        <xdr:cNvPr id="18632" name="Picture 200">
          <a:extLst>
            <a:ext uri="{FF2B5EF4-FFF2-40B4-BE49-F238E27FC236}">
              <a16:creationId xmlns:a16="http://schemas.microsoft.com/office/drawing/2014/main" id="{00000000-0008-0000-0700-0000C8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6018425" cy="8696739"/>
        </a:xfrm>
        <a:prstGeom prst="rect">
          <a:avLst/>
        </a:prstGeom>
        <a:noFill/>
      </xdr:spPr>
    </xdr:pic>
    <xdr:clientData/>
  </xdr:twoCellAnchor>
  <xdr:twoCellAnchor>
    <xdr:from>
      <xdr:col>11</xdr:col>
      <xdr:colOff>99395</xdr:colOff>
      <xdr:row>2</xdr:row>
      <xdr:rowOff>99385</xdr:rowOff>
    </xdr:from>
    <xdr:to>
      <xdr:col>11</xdr:col>
      <xdr:colOff>107676</xdr:colOff>
      <xdr:row>5</xdr:row>
      <xdr:rowOff>49690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CxnSpPr/>
      </xdr:nvCxnSpPr>
      <xdr:spPr bwMode="auto">
        <a:xfrm rot="16200000" flipH="1">
          <a:off x="6621948" y="650179"/>
          <a:ext cx="447262" cy="8281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0070C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0</xdr:col>
      <xdr:colOff>0</xdr:colOff>
      <xdr:row>165</xdr:row>
      <xdr:rowOff>100082</xdr:rowOff>
    </xdr:from>
    <xdr:to>
      <xdr:col>9</xdr:col>
      <xdr:colOff>539831</xdr:colOff>
      <xdr:row>218</xdr:row>
      <xdr:rowOff>20598</xdr:rowOff>
    </xdr:to>
    <xdr:pic>
      <xdr:nvPicPr>
        <xdr:cNvPr id="18633" name="Picture 201">
          <a:extLst>
            <a:ext uri="{FF2B5EF4-FFF2-40B4-BE49-F238E27FC236}">
              <a16:creationId xmlns:a16="http://schemas.microsoft.com/office/drawing/2014/main" id="{00000000-0008-0000-0700-0000C9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6293832"/>
          <a:ext cx="5969081" cy="83342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220</xdr:row>
      <xdr:rowOff>31750</xdr:rowOff>
    </xdr:from>
    <xdr:to>
      <xdr:col>9</xdr:col>
      <xdr:colOff>591363</xdr:colOff>
      <xdr:row>273</xdr:row>
      <xdr:rowOff>82549</xdr:rowOff>
    </xdr:to>
    <xdr:pic>
      <xdr:nvPicPr>
        <xdr:cNvPr id="18634" name="Picture 202">
          <a:extLst>
            <a:ext uri="{FF2B5EF4-FFF2-40B4-BE49-F238E27FC236}">
              <a16:creationId xmlns:a16="http://schemas.microsoft.com/office/drawing/2014/main" id="{00000000-0008-0000-0700-0000CA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4956750"/>
          <a:ext cx="6020613" cy="84645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275</xdr:row>
      <xdr:rowOff>23718</xdr:rowOff>
    </xdr:from>
    <xdr:to>
      <xdr:col>9</xdr:col>
      <xdr:colOff>571500</xdr:colOff>
      <xdr:row>328</xdr:row>
      <xdr:rowOff>9525</xdr:rowOff>
    </xdr:to>
    <xdr:pic>
      <xdr:nvPicPr>
        <xdr:cNvPr id="18635" name="Picture 203">
          <a:extLst>
            <a:ext uri="{FF2B5EF4-FFF2-40B4-BE49-F238E27FC236}">
              <a16:creationId xmlns:a16="http://schemas.microsoft.com/office/drawing/2014/main" id="{00000000-0008-0000-0700-0000CB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679968"/>
          <a:ext cx="6000750" cy="839955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irepro.info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38"/>
  <sheetViews>
    <sheetView topLeftCell="A31" workbookViewId="0">
      <selection activeCell="H23" sqref="H23:P23"/>
    </sheetView>
  </sheetViews>
  <sheetFormatPr defaultColWidth="9.140625" defaultRowHeight="12.75"/>
  <cols>
    <col min="1" max="1" width="1.42578125" style="1" customWidth="1"/>
    <col min="2" max="2" width="5.140625" style="1" customWidth="1"/>
    <col min="3" max="3" width="4.7109375" style="1" customWidth="1"/>
    <col min="4" max="4" width="4.85546875" style="1" customWidth="1"/>
    <col min="5" max="5" width="5.28515625" style="1" customWidth="1"/>
    <col min="6" max="6" width="9" style="1" customWidth="1"/>
    <col min="7" max="7" width="2.5703125" style="1" customWidth="1"/>
    <col min="8" max="8" width="7.7109375" style="1" customWidth="1"/>
    <col min="9" max="9" width="8.5703125" style="1" customWidth="1"/>
    <col min="10" max="10" width="7.5703125" style="1" customWidth="1"/>
    <col min="11" max="11" width="2" style="1" customWidth="1"/>
    <col min="12" max="12" width="10.85546875" style="1" bestFit="1" customWidth="1"/>
    <col min="13" max="13" width="2" style="1" customWidth="1"/>
    <col min="14" max="14" width="2.28515625" style="1" customWidth="1"/>
    <col min="15" max="15" width="9.140625" style="1"/>
    <col min="16" max="16" width="1.85546875" style="1" customWidth="1"/>
    <col min="17" max="17" width="7.28515625" style="1" customWidth="1"/>
    <col min="18" max="18" width="5" style="1" customWidth="1"/>
    <col min="19" max="19" width="2.7109375" style="1" customWidth="1"/>
    <col min="20" max="20" width="4.5703125" style="1" customWidth="1"/>
    <col min="21" max="21" width="6.85546875" style="1" customWidth="1"/>
    <col min="22" max="22" width="2.85546875" style="1" customWidth="1"/>
    <col min="23" max="28" width="4.5703125" style="1" customWidth="1"/>
    <col min="29" max="16384" width="9.140625" style="1"/>
  </cols>
  <sheetData>
    <row r="1" spans="1:27" ht="6" customHeight="1"/>
    <row r="2" spans="1:27" ht="39.950000000000003" customHeight="1">
      <c r="B2" s="396" t="s">
        <v>292</v>
      </c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</row>
    <row r="3" spans="1:27" ht="35.1" customHeight="1">
      <c r="B3" s="397" t="s">
        <v>250</v>
      </c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</row>
    <row r="4" spans="1:27"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</row>
    <row r="5" spans="1:27" ht="20.25">
      <c r="B5" s="402" t="s">
        <v>249</v>
      </c>
      <c r="C5" s="402"/>
      <c r="D5" s="402"/>
      <c r="E5" s="402"/>
      <c r="F5" s="402"/>
      <c r="G5" s="402"/>
      <c r="H5" s="402"/>
      <c r="I5" s="402"/>
      <c r="J5" s="402"/>
      <c r="K5" s="402"/>
      <c r="L5" s="402"/>
      <c r="M5" s="402"/>
      <c r="N5" s="402"/>
      <c r="O5" s="402"/>
      <c r="P5" s="402"/>
      <c r="Q5" s="402"/>
      <c r="R5" s="402"/>
      <c r="W5" s="16"/>
      <c r="X5" s="16"/>
      <c r="Y5" s="16"/>
      <c r="Z5" s="16"/>
    </row>
    <row r="6" spans="1:27">
      <c r="B6" s="347"/>
      <c r="C6" s="348"/>
      <c r="D6" s="349"/>
      <c r="E6" s="350"/>
      <c r="F6" s="350"/>
      <c r="G6" s="350"/>
      <c r="H6" s="350" t="s">
        <v>257</v>
      </c>
      <c r="I6" s="350"/>
      <c r="J6" s="350"/>
      <c r="K6" s="350"/>
      <c r="L6" s="350"/>
      <c r="M6" s="350"/>
      <c r="N6" s="350"/>
      <c r="O6" s="350"/>
      <c r="P6" s="348"/>
      <c r="Q6" s="348"/>
      <c r="R6" s="348"/>
      <c r="W6" s="16"/>
      <c r="X6" s="16"/>
      <c r="Y6" s="16"/>
      <c r="Z6" s="16"/>
    </row>
    <row r="7" spans="1:27" ht="15.75">
      <c r="B7" s="399"/>
      <c r="C7" s="399"/>
      <c r="D7" s="399"/>
      <c r="E7" s="399"/>
      <c r="F7" s="399"/>
      <c r="G7" s="399"/>
      <c r="H7" s="399"/>
      <c r="I7" s="399"/>
      <c r="J7" s="399"/>
      <c r="K7" s="399"/>
      <c r="L7" s="399"/>
      <c r="M7" s="399"/>
      <c r="N7" s="399"/>
      <c r="O7" s="399"/>
      <c r="P7" s="399"/>
      <c r="Q7" s="399"/>
      <c r="R7" s="399"/>
      <c r="W7" s="16"/>
      <c r="X7" s="16"/>
      <c r="Y7" s="16"/>
      <c r="Z7" s="16"/>
    </row>
    <row r="8" spans="1:27" ht="12.75" customHeight="1">
      <c r="B8" s="351"/>
      <c r="C8" s="352"/>
      <c r="D8" s="349"/>
      <c r="E8" s="353"/>
      <c r="F8" s="354"/>
      <c r="G8" s="348"/>
      <c r="H8" s="348"/>
      <c r="I8" s="355"/>
      <c r="J8" s="355"/>
      <c r="K8" s="355"/>
      <c r="L8" s="356"/>
      <c r="M8" s="356"/>
      <c r="N8" s="356"/>
      <c r="O8" s="356"/>
      <c r="P8" s="355"/>
      <c r="Q8" s="355"/>
      <c r="R8" s="357"/>
      <c r="V8" s="37"/>
      <c r="W8" s="43"/>
      <c r="X8" s="43"/>
      <c r="Y8" s="43"/>
      <c r="Z8" s="43"/>
      <c r="AA8" s="37"/>
    </row>
    <row r="9" spans="1:27" ht="20.100000000000001" customHeight="1">
      <c r="B9" s="351"/>
      <c r="C9" s="352" t="s">
        <v>251</v>
      </c>
      <c r="D9" s="352"/>
      <c r="E9" s="348"/>
      <c r="F9" s="358"/>
      <c r="G9" s="358"/>
      <c r="H9" s="400"/>
      <c r="I9" s="400"/>
      <c r="J9" s="400"/>
      <c r="K9" s="400"/>
      <c r="L9" s="400"/>
      <c r="M9" s="400"/>
      <c r="N9" s="400"/>
      <c r="O9" s="400"/>
      <c r="P9" s="400"/>
      <c r="Q9" s="400"/>
      <c r="R9" s="359"/>
      <c r="V9" s="37"/>
      <c r="W9" s="43"/>
      <c r="X9" s="43"/>
      <c r="Y9" s="43"/>
      <c r="Z9" s="43"/>
      <c r="AA9" s="37"/>
    </row>
    <row r="10" spans="1:27" ht="20.100000000000001" customHeight="1">
      <c r="B10" s="360"/>
      <c r="C10" s="352"/>
      <c r="D10" s="352"/>
      <c r="E10" s="348"/>
      <c r="F10" s="394"/>
      <c r="G10" s="394"/>
      <c r="H10" s="394"/>
      <c r="I10" s="394"/>
      <c r="J10" s="394"/>
      <c r="K10" s="394"/>
      <c r="L10" s="361"/>
      <c r="M10" s="348"/>
      <c r="N10" s="362"/>
      <c r="O10" s="362"/>
      <c r="P10" s="362"/>
      <c r="Q10" s="363"/>
      <c r="R10" s="362"/>
      <c r="V10" s="37"/>
      <c r="W10" s="43"/>
      <c r="X10" s="43"/>
      <c r="Y10" s="43"/>
      <c r="Z10" s="43"/>
      <c r="AA10" s="37"/>
    </row>
    <row r="11" spans="1:27" ht="20.100000000000001" customHeight="1">
      <c r="B11" s="360"/>
      <c r="C11" s="352" t="s">
        <v>252</v>
      </c>
      <c r="D11" s="352"/>
      <c r="E11" s="348"/>
      <c r="F11" s="364"/>
      <c r="G11" s="364"/>
      <c r="H11" s="395"/>
      <c r="I11" s="395"/>
      <c r="J11" s="395"/>
      <c r="K11" s="395"/>
      <c r="L11" s="395"/>
      <c r="M11" s="395"/>
      <c r="N11" s="395"/>
      <c r="O11" s="395"/>
      <c r="P11" s="395"/>
      <c r="Q11" s="395"/>
      <c r="R11" s="362"/>
      <c r="V11" s="37"/>
      <c r="W11" s="43"/>
      <c r="X11" s="43"/>
      <c r="Y11" s="43"/>
      <c r="Z11" s="43"/>
      <c r="AA11" s="37"/>
    </row>
    <row r="12" spans="1:27" ht="20.100000000000001" customHeight="1">
      <c r="B12" s="360"/>
      <c r="C12" s="352"/>
      <c r="D12" s="352"/>
      <c r="E12" s="348"/>
      <c r="F12" s="364"/>
      <c r="G12" s="364"/>
      <c r="H12" s="364"/>
      <c r="I12" s="364"/>
      <c r="J12" s="364"/>
      <c r="K12" s="364"/>
      <c r="L12" s="361"/>
      <c r="M12" s="348"/>
      <c r="N12" s="362"/>
      <c r="O12" s="362"/>
      <c r="P12" s="362"/>
      <c r="Q12" s="363"/>
      <c r="R12" s="362"/>
      <c r="V12" s="37"/>
      <c r="W12" s="43"/>
      <c r="X12" s="43"/>
      <c r="Y12" s="43"/>
      <c r="Z12" s="43"/>
      <c r="AA12" s="37"/>
    </row>
    <row r="13" spans="1:27" ht="20.100000000000001" customHeight="1">
      <c r="A13" s="304"/>
      <c r="B13" s="360"/>
      <c r="C13" s="352" t="s">
        <v>78</v>
      </c>
      <c r="D13" s="352"/>
      <c r="E13" s="348"/>
      <c r="F13" s="364"/>
      <c r="G13" s="364"/>
      <c r="H13" s="401"/>
      <c r="I13" s="395"/>
      <c r="J13" s="395"/>
      <c r="K13" s="364"/>
      <c r="L13" s="361"/>
      <c r="M13" s="348"/>
      <c r="N13" s="362"/>
      <c r="O13" s="362"/>
      <c r="P13" s="362"/>
      <c r="Q13" s="363"/>
      <c r="R13" s="362"/>
      <c r="V13" s="37"/>
      <c r="W13" s="43"/>
      <c r="X13" s="43"/>
      <c r="Y13" s="43"/>
      <c r="Z13" s="43"/>
      <c r="AA13" s="37"/>
    </row>
    <row r="14" spans="1:27" ht="20.100000000000001" customHeight="1">
      <c r="A14" s="304"/>
      <c r="B14" s="360"/>
      <c r="C14" s="352"/>
      <c r="D14" s="352"/>
      <c r="E14" s="348"/>
      <c r="F14" s="364"/>
      <c r="G14" s="364"/>
      <c r="H14" s="365"/>
      <c r="I14" s="365"/>
      <c r="J14" s="365"/>
      <c r="K14" s="364"/>
      <c r="L14" s="361"/>
      <c r="M14" s="348"/>
      <c r="N14" s="362"/>
      <c r="O14" s="362"/>
      <c r="P14" s="362"/>
      <c r="Q14" s="363"/>
      <c r="R14" s="362"/>
      <c r="V14" s="37"/>
      <c r="W14" s="43"/>
      <c r="X14" s="43"/>
      <c r="Y14" s="43"/>
      <c r="Z14" s="43"/>
      <c r="AA14" s="37"/>
    </row>
    <row r="15" spans="1:27" ht="20.100000000000001" customHeight="1">
      <c r="B15" s="366"/>
      <c r="C15" s="352" t="s">
        <v>253</v>
      </c>
      <c r="D15" s="352"/>
      <c r="E15" s="367"/>
      <c r="F15" s="367"/>
      <c r="G15" s="358"/>
      <c r="H15" s="395"/>
      <c r="I15" s="395"/>
      <c r="J15" s="395"/>
      <c r="K15" s="395"/>
      <c r="L15" s="395"/>
      <c r="M15" s="395"/>
      <c r="N15" s="395"/>
      <c r="O15" s="395"/>
      <c r="P15" s="395"/>
      <c r="Q15" s="362"/>
      <c r="R15" s="362"/>
      <c r="V15" s="37"/>
      <c r="W15" s="43"/>
      <c r="X15" s="43"/>
      <c r="Y15" s="43"/>
      <c r="Z15" s="43"/>
      <c r="AA15" s="37"/>
    </row>
    <row r="16" spans="1:27" ht="20.100000000000001" customHeight="1">
      <c r="B16" s="366"/>
      <c r="C16" s="352" t="s">
        <v>259</v>
      </c>
      <c r="D16" s="352"/>
      <c r="E16" s="367"/>
      <c r="F16" s="367"/>
      <c r="G16" s="358"/>
      <c r="H16" s="368"/>
      <c r="I16" s="369"/>
      <c r="J16" s="369"/>
      <c r="K16" s="369"/>
      <c r="L16" s="369"/>
      <c r="M16" s="369"/>
      <c r="N16" s="369"/>
      <c r="O16" s="369"/>
      <c r="P16" s="369"/>
      <c r="Q16" s="362"/>
      <c r="R16" s="362"/>
      <c r="V16" s="37"/>
      <c r="W16" s="43"/>
      <c r="X16" s="43"/>
      <c r="Y16" s="43"/>
      <c r="Z16" s="43"/>
      <c r="AA16" s="37"/>
    </row>
    <row r="17" spans="2:27" ht="29.25" customHeight="1">
      <c r="B17" s="351"/>
      <c r="C17" s="352" t="s">
        <v>77</v>
      </c>
      <c r="D17" s="352"/>
      <c r="E17" s="348"/>
      <c r="F17" s="348"/>
      <c r="G17" s="358"/>
      <c r="H17" s="389"/>
      <c r="I17" s="389"/>
      <c r="J17" s="389"/>
      <c r="K17" s="389"/>
      <c r="L17" s="389"/>
      <c r="M17" s="389"/>
      <c r="N17" s="389"/>
      <c r="O17" s="389"/>
      <c r="P17" s="389"/>
      <c r="Q17" s="362"/>
      <c r="R17" s="362"/>
      <c r="V17" s="37"/>
      <c r="W17" s="43"/>
      <c r="X17" s="43"/>
      <c r="Y17" s="43"/>
      <c r="Z17" s="43"/>
      <c r="AA17" s="37"/>
    </row>
    <row r="18" spans="2:27" ht="20.100000000000001" customHeight="1">
      <c r="B18" s="351"/>
      <c r="C18" s="352"/>
      <c r="D18" s="352"/>
      <c r="E18" s="366"/>
      <c r="F18" s="366"/>
      <c r="G18" s="358"/>
      <c r="H18" s="389"/>
      <c r="I18" s="389"/>
      <c r="J18" s="389"/>
      <c r="K18" s="389"/>
      <c r="L18" s="389"/>
      <c r="M18" s="389"/>
      <c r="N18" s="389"/>
      <c r="O18" s="389"/>
      <c r="P18" s="389"/>
      <c r="Q18" s="362"/>
      <c r="R18" s="362"/>
      <c r="V18" s="37"/>
      <c r="W18" s="43"/>
      <c r="X18" s="43"/>
      <c r="Y18" s="43"/>
      <c r="Z18" s="43"/>
      <c r="AA18" s="37"/>
    </row>
    <row r="19" spans="2:27" ht="20.100000000000001" customHeight="1">
      <c r="B19" s="351"/>
      <c r="C19" s="352"/>
      <c r="D19" s="352"/>
      <c r="E19" s="367"/>
      <c r="F19" s="367"/>
      <c r="G19" s="358"/>
      <c r="H19" s="389"/>
      <c r="I19" s="389"/>
      <c r="J19" s="389"/>
      <c r="K19" s="389"/>
      <c r="L19" s="389"/>
      <c r="M19" s="389"/>
      <c r="N19" s="389"/>
      <c r="O19" s="389"/>
      <c r="P19" s="389"/>
      <c r="Q19" s="362"/>
      <c r="R19" s="362"/>
      <c r="V19" s="37"/>
      <c r="W19" s="43"/>
      <c r="X19" s="43"/>
      <c r="Y19" s="43"/>
      <c r="Z19" s="43"/>
      <c r="AA19" s="37"/>
    </row>
    <row r="20" spans="2:27" ht="20.100000000000001" customHeight="1">
      <c r="B20" s="351"/>
      <c r="C20" s="352" t="s">
        <v>98</v>
      </c>
      <c r="D20" s="352"/>
      <c r="E20" s="367"/>
      <c r="F20" s="367"/>
      <c r="G20" s="358"/>
      <c r="H20" s="392"/>
      <c r="I20" s="389"/>
      <c r="J20" s="389"/>
      <c r="K20" s="389"/>
      <c r="L20" s="389"/>
      <c r="M20" s="389"/>
      <c r="N20" s="389"/>
      <c r="O20" s="389"/>
      <c r="P20" s="389"/>
      <c r="Q20" s="362"/>
      <c r="R20" s="362"/>
      <c r="V20" s="37"/>
      <c r="W20" s="43"/>
      <c r="X20" s="43"/>
      <c r="Y20" s="43"/>
      <c r="Z20" s="43"/>
      <c r="AA20" s="37"/>
    </row>
    <row r="21" spans="2:27" ht="20.100000000000001" customHeight="1">
      <c r="B21" s="347"/>
      <c r="C21" s="352" t="s">
        <v>99</v>
      </c>
      <c r="D21" s="352"/>
      <c r="E21" s="367"/>
      <c r="F21" s="367"/>
      <c r="G21" s="358"/>
      <c r="H21" s="392"/>
      <c r="I21" s="389"/>
      <c r="J21" s="389"/>
      <c r="K21" s="389"/>
      <c r="L21" s="389"/>
      <c r="M21" s="389"/>
      <c r="N21" s="389"/>
      <c r="O21" s="389"/>
      <c r="P21" s="389"/>
      <c r="Q21" s="362"/>
      <c r="R21" s="362"/>
      <c r="V21" s="37"/>
      <c r="W21" s="43"/>
      <c r="X21" s="43"/>
      <c r="Y21" s="43"/>
      <c r="Z21" s="43"/>
      <c r="AA21" s="37"/>
    </row>
    <row r="22" spans="2:27" ht="20.100000000000001" customHeight="1">
      <c r="B22" s="347"/>
      <c r="C22" s="352" t="s">
        <v>254</v>
      </c>
      <c r="D22" s="352"/>
      <c r="E22" s="348"/>
      <c r="F22" s="367"/>
      <c r="G22" s="358"/>
      <c r="H22" s="388"/>
      <c r="I22" s="389"/>
      <c r="J22" s="389"/>
      <c r="K22" s="389"/>
      <c r="L22" s="389"/>
      <c r="M22" s="389"/>
      <c r="N22" s="389"/>
      <c r="O22" s="389"/>
      <c r="P22" s="389"/>
      <c r="Q22" s="348"/>
      <c r="R22" s="348"/>
      <c r="W22" s="43"/>
      <c r="X22" s="43"/>
      <c r="Y22" s="43"/>
      <c r="Z22" s="43"/>
    </row>
    <row r="23" spans="2:27" ht="20.100000000000001" customHeight="1">
      <c r="B23" s="348"/>
      <c r="C23" s="352" t="s">
        <v>255</v>
      </c>
      <c r="D23" s="352"/>
      <c r="E23" s="348"/>
      <c r="F23" s="367"/>
      <c r="G23" s="358"/>
      <c r="H23" s="388" t="s">
        <v>258</v>
      </c>
      <c r="I23" s="389"/>
      <c r="J23" s="389"/>
      <c r="K23" s="389"/>
      <c r="L23" s="389"/>
      <c r="M23" s="389"/>
      <c r="N23" s="389"/>
      <c r="O23" s="389"/>
      <c r="P23" s="389"/>
      <c r="Q23" s="348"/>
      <c r="R23" s="348"/>
      <c r="W23" s="43"/>
      <c r="X23" s="43"/>
      <c r="Y23" s="43"/>
      <c r="Z23" s="43"/>
    </row>
    <row r="24" spans="2:27" ht="20.100000000000001" customHeight="1">
      <c r="B24" s="370"/>
      <c r="C24" s="352"/>
      <c r="D24" s="352"/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W24" s="43"/>
      <c r="X24" s="43"/>
      <c r="Y24" s="43"/>
      <c r="Z24" s="43"/>
    </row>
    <row r="25" spans="2:27" ht="20.100000000000001" customHeight="1">
      <c r="B25" s="371"/>
      <c r="C25" s="371" t="s">
        <v>256</v>
      </c>
      <c r="D25" s="371"/>
      <c r="E25" s="371"/>
      <c r="F25" s="371"/>
      <c r="G25" s="372"/>
      <c r="H25" s="373"/>
      <c r="I25" s="373"/>
      <c r="J25" s="373"/>
      <c r="K25" s="373"/>
      <c r="L25" s="373"/>
      <c r="M25" s="373"/>
      <c r="N25" s="373"/>
      <c r="O25" s="373"/>
      <c r="P25" s="374"/>
      <c r="Q25" s="371"/>
      <c r="R25" s="371"/>
      <c r="W25" s="43"/>
      <c r="X25" s="43"/>
      <c r="Y25" s="43"/>
      <c r="Z25" s="43"/>
    </row>
    <row r="26" spans="2:27" ht="24.95" customHeight="1">
      <c r="B26" s="371"/>
      <c r="C26" s="371"/>
      <c r="D26" s="371"/>
      <c r="E26" s="371"/>
      <c r="F26" s="371"/>
      <c r="G26" s="375"/>
      <c r="H26" s="390" t="s">
        <v>286</v>
      </c>
      <c r="I26" s="391"/>
      <c r="J26" s="391"/>
      <c r="K26" s="391"/>
      <c r="L26" s="391"/>
      <c r="M26" s="391"/>
      <c r="N26" s="391"/>
      <c r="O26" s="391"/>
      <c r="P26" s="376"/>
      <c r="Q26" s="371"/>
      <c r="R26" s="371"/>
      <c r="W26" s="43"/>
      <c r="X26" s="43"/>
      <c r="Y26" s="43"/>
      <c r="Z26" s="43"/>
    </row>
    <row r="27" spans="2:27" ht="24.95" customHeight="1">
      <c r="B27" s="371"/>
      <c r="C27" s="371"/>
      <c r="D27" s="371"/>
      <c r="E27" s="371"/>
      <c r="F27" s="371"/>
      <c r="G27" s="375"/>
      <c r="H27" s="391"/>
      <c r="I27" s="391"/>
      <c r="J27" s="391"/>
      <c r="K27" s="391"/>
      <c r="L27" s="391"/>
      <c r="M27" s="391"/>
      <c r="N27" s="391"/>
      <c r="O27" s="391"/>
      <c r="P27" s="376"/>
      <c r="Q27" s="371"/>
      <c r="R27" s="371"/>
      <c r="W27" s="43"/>
      <c r="X27" s="43"/>
      <c r="Y27" s="43"/>
      <c r="Z27" s="43"/>
    </row>
    <row r="28" spans="2:27" ht="24.95" customHeight="1">
      <c r="B28" s="371"/>
      <c r="C28" s="371"/>
      <c r="D28" s="371"/>
      <c r="E28" s="371"/>
      <c r="F28" s="371"/>
      <c r="G28" s="375"/>
      <c r="H28" s="391"/>
      <c r="I28" s="391"/>
      <c r="J28" s="391"/>
      <c r="K28" s="391"/>
      <c r="L28" s="391"/>
      <c r="M28" s="391"/>
      <c r="N28" s="391"/>
      <c r="O28" s="391"/>
      <c r="P28" s="376"/>
      <c r="Q28" s="371"/>
      <c r="R28" s="371"/>
      <c r="W28" s="43"/>
      <c r="X28" s="43"/>
      <c r="Y28" s="43"/>
      <c r="Z28" s="43"/>
    </row>
    <row r="29" spans="2:27" ht="24.95" customHeight="1">
      <c r="B29" s="371"/>
      <c r="C29" s="371"/>
      <c r="D29" s="371"/>
      <c r="E29" s="371"/>
      <c r="F29" s="371"/>
      <c r="G29" s="375"/>
      <c r="H29" s="391"/>
      <c r="I29" s="391"/>
      <c r="J29" s="391"/>
      <c r="K29" s="391"/>
      <c r="L29" s="391"/>
      <c r="M29" s="391"/>
      <c r="N29" s="391"/>
      <c r="O29" s="391"/>
      <c r="P29" s="376"/>
      <c r="Q29" s="371"/>
      <c r="R29" s="371"/>
    </row>
    <row r="30" spans="2:27" ht="24.95" customHeight="1">
      <c r="B30" s="371"/>
      <c r="C30" s="371"/>
      <c r="D30" s="371"/>
      <c r="E30" s="371"/>
      <c r="F30" s="371"/>
      <c r="G30" s="375"/>
      <c r="H30" s="391"/>
      <c r="I30" s="391"/>
      <c r="J30" s="391"/>
      <c r="K30" s="391"/>
      <c r="L30" s="391"/>
      <c r="M30" s="391"/>
      <c r="N30" s="391"/>
      <c r="O30" s="391"/>
      <c r="P30" s="376"/>
      <c r="Q30" s="371"/>
      <c r="R30" s="371"/>
    </row>
    <row r="31" spans="2:27" ht="24.95" customHeight="1">
      <c r="B31" s="371"/>
      <c r="C31" s="371"/>
      <c r="D31" s="371"/>
      <c r="E31" s="371"/>
      <c r="F31" s="371"/>
      <c r="G31" s="375"/>
      <c r="H31" s="391"/>
      <c r="I31" s="391"/>
      <c r="J31" s="391"/>
      <c r="K31" s="391"/>
      <c r="L31" s="391"/>
      <c r="M31" s="391"/>
      <c r="N31" s="391"/>
      <c r="O31" s="391"/>
      <c r="P31" s="376"/>
      <c r="Q31" s="371"/>
      <c r="R31" s="371"/>
    </row>
    <row r="32" spans="2:27" ht="24.95" customHeight="1">
      <c r="B32" s="371"/>
      <c r="C32" s="371"/>
      <c r="D32" s="371"/>
      <c r="E32" s="371"/>
      <c r="F32" s="371"/>
      <c r="G32" s="377"/>
      <c r="H32" s="378"/>
      <c r="I32" s="378"/>
      <c r="J32" s="378"/>
      <c r="K32" s="378"/>
      <c r="L32" s="378"/>
      <c r="M32" s="378"/>
      <c r="N32" s="378"/>
      <c r="O32" s="378"/>
      <c r="P32" s="379"/>
      <c r="Q32" s="371"/>
      <c r="R32" s="371"/>
    </row>
    <row r="33" spans="2:18" ht="15" customHeight="1">
      <c r="B33" s="371"/>
      <c r="C33" s="371"/>
      <c r="D33" s="371"/>
      <c r="E33" s="371"/>
      <c r="F33" s="371"/>
      <c r="G33" s="371"/>
      <c r="H33" s="371"/>
      <c r="I33" s="371"/>
      <c r="J33" s="371"/>
      <c r="K33" s="371"/>
      <c r="L33" s="371"/>
      <c r="M33" s="371"/>
      <c r="N33" s="371"/>
      <c r="O33" s="371"/>
      <c r="P33" s="371"/>
      <c r="Q33" s="371"/>
      <c r="R33" s="371"/>
    </row>
    <row r="34" spans="2:18" ht="21.75" customHeight="1">
      <c r="B34" s="393" t="s">
        <v>287</v>
      </c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3"/>
      <c r="R34" s="393"/>
    </row>
    <row r="35" spans="2:18">
      <c r="B35" s="387"/>
      <c r="C35" s="387"/>
      <c r="D35" s="387"/>
      <c r="E35" s="387"/>
      <c r="F35" s="387"/>
      <c r="G35" s="387"/>
      <c r="H35" s="387"/>
      <c r="I35" s="387"/>
      <c r="J35" s="387"/>
      <c r="K35" s="387"/>
      <c r="L35" s="387"/>
      <c r="M35" s="387"/>
      <c r="N35" s="387"/>
      <c r="O35" s="387"/>
      <c r="P35" s="387"/>
      <c r="Q35" s="387"/>
      <c r="R35" s="387"/>
    </row>
    <row r="36" spans="2:18">
      <c r="B36" s="387"/>
      <c r="C36" s="387"/>
      <c r="D36" s="387"/>
      <c r="E36" s="387"/>
      <c r="F36" s="387"/>
      <c r="G36" s="387"/>
      <c r="H36" s="387"/>
      <c r="I36" s="387"/>
      <c r="J36" s="387"/>
      <c r="K36" s="387"/>
      <c r="L36" s="387"/>
      <c r="M36" s="387"/>
      <c r="N36" s="387"/>
      <c r="O36" s="387"/>
      <c r="P36" s="387"/>
      <c r="Q36" s="387"/>
      <c r="R36" s="387"/>
    </row>
    <row r="37" spans="2:18">
      <c r="B37" s="387"/>
      <c r="C37" s="387"/>
      <c r="D37" s="387"/>
      <c r="E37" s="387"/>
      <c r="F37" s="387"/>
      <c r="G37" s="387"/>
      <c r="H37" s="387"/>
      <c r="I37" s="387"/>
      <c r="J37" s="387"/>
      <c r="K37" s="387"/>
      <c r="L37" s="387"/>
      <c r="M37" s="387"/>
      <c r="N37" s="387"/>
      <c r="O37" s="387"/>
      <c r="P37" s="387"/>
      <c r="Q37" s="387"/>
      <c r="R37" s="387"/>
    </row>
    <row r="38" spans="2:18">
      <c r="B38" s="387" t="s">
        <v>71</v>
      </c>
      <c r="C38" s="387"/>
      <c r="D38" s="387"/>
      <c r="E38" s="387"/>
      <c r="F38" s="387"/>
      <c r="G38" s="387"/>
      <c r="H38" s="387"/>
      <c r="I38" s="387"/>
      <c r="J38" s="387"/>
      <c r="K38" s="387"/>
      <c r="L38" s="387"/>
      <c r="M38" s="387"/>
      <c r="N38" s="387"/>
      <c r="O38" s="387"/>
      <c r="P38" s="387"/>
      <c r="Q38" s="387"/>
      <c r="R38" s="387"/>
    </row>
  </sheetData>
  <mergeCells count="23">
    <mergeCell ref="F10:K10"/>
    <mergeCell ref="H15:P15"/>
    <mergeCell ref="H11:Q11"/>
    <mergeCell ref="B2:R2"/>
    <mergeCell ref="B3:R3"/>
    <mergeCell ref="B4:R4"/>
    <mergeCell ref="B7:R7"/>
    <mergeCell ref="H9:Q9"/>
    <mergeCell ref="H13:J13"/>
    <mergeCell ref="B5:R5"/>
    <mergeCell ref="B38:R38"/>
    <mergeCell ref="H22:P22"/>
    <mergeCell ref="H23:P23"/>
    <mergeCell ref="H26:O31"/>
    <mergeCell ref="H17:P17"/>
    <mergeCell ref="H18:P18"/>
    <mergeCell ref="H19:P19"/>
    <mergeCell ref="H20:P20"/>
    <mergeCell ref="H21:P21"/>
    <mergeCell ref="B34:R34"/>
    <mergeCell ref="B35:R35"/>
    <mergeCell ref="B36:R36"/>
    <mergeCell ref="B37:R37"/>
  </mergeCells>
  <hyperlinks>
    <hyperlink ref="H23" r:id="rId1" xr:uid="{00000000-0004-0000-0000-000000000000}"/>
  </hyperlinks>
  <pageMargins left="0.35" right="0.32" top="0.4" bottom="0.4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J61"/>
  <sheetViews>
    <sheetView showGridLines="0" view="pageBreakPreview" topLeftCell="A43" zoomScale="110" zoomScaleNormal="110" zoomScaleSheetLayoutView="110" workbookViewId="0">
      <selection activeCell="R57" sqref="R57"/>
    </sheetView>
  </sheetViews>
  <sheetFormatPr defaultColWidth="9.140625" defaultRowHeight="12.75"/>
  <cols>
    <col min="1" max="1" width="1.28515625" style="77" customWidth="1"/>
    <col min="2" max="2" width="4.85546875" style="77" customWidth="1"/>
    <col min="3" max="3" width="4.7109375" style="77" customWidth="1"/>
    <col min="4" max="4" width="4.85546875" style="77" customWidth="1"/>
    <col min="5" max="5" width="6.7109375" style="77" customWidth="1"/>
    <col min="6" max="6" width="9" style="77" customWidth="1"/>
    <col min="7" max="7" width="2.5703125" style="77" customWidth="1"/>
    <col min="8" max="8" width="1.5703125" style="77" customWidth="1"/>
    <col min="9" max="9" width="10.42578125" style="77" customWidth="1"/>
    <col min="10" max="10" width="2.5703125" style="77" customWidth="1"/>
    <col min="11" max="11" width="1.85546875" style="77" customWidth="1"/>
    <col min="12" max="12" width="10.85546875" style="77" bestFit="1" customWidth="1"/>
    <col min="13" max="13" width="4.5703125" style="77" customWidth="1"/>
    <col min="14" max="15" width="2" style="77" customWidth="1"/>
    <col min="16" max="16" width="10.7109375" style="77" customWidth="1"/>
    <col min="17" max="17" width="1.85546875" style="77" customWidth="1"/>
    <col min="18" max="18" width="10.85546875" style="77" customWidth="1"/>
    <col min="19" max="19" width="3" style="77" bestFit="1" customWidth="1"/>
    <col min="20" max="20" width="4.5703125" style="77" customWidth="1"/>
    <col min="21" max="21" width="4.5703125" style="91" customWidth="1"/>
    <col min="22" max="22" width="5.5703125" style="91" customWidth="1"/>
    <col min="23" max="24" width="4.5703125" style="91" customWidth="1"/>
    <col min="25" max="27" width="9.140625" style="91"/>
    <col min="28" max="28" width="10.7109375" style="91" bestFit="1" customWidth="1"/>
    <col min="29" max="30" width="9.140625" style="91"/>
    <col min="31" max="16384" width="9.140625" style="77"/>
  </cols>
  <sheetData>
    <row r="1" spans="2:36" ht="6.75" customHeight="1"/>
    <row r="2" spans="2:36" ht="39.950000000000003" customHeight="1">
      <c r="B2" s="403" t="str">
        <f>'Project Info Input'!B2:R2</f>
        <v>Installer company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AE2" s="91"/>
      <c r="AF2" s="91"/>
      <c r="AG2" s="91"/>
      <c r="AH2" s="91"/>
      <c r="AI2" s="91"/>
      <c r="AJ2" s="91"/>
    </row>
    <row r="3" spans="2:36" ht="35.1" customHeight="1">
      <c r="B3" s="410" t="s">
        <v>160</v>
      </c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  <c r="S3" s="410"/>
      <c r="AE3" s="91"/>
      <c r="AF3" s="91"/>
      <c r="AG3" s="91"/>
      <c r="AH3" s="91"/>
      <c r="AI3" s="91"/>
      <c r="AJ3" s="91"/>
    </row>
    <row r="4" spans="2:36">
      <c r="B4" s="411" t="s">
        <v>12</v>
      </c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AE4" s="91"/>
      <c r="AF4" s="91"/>
      <c r="AG4" s="91"/>
      <c r="AH4" s="91"/>
      <c r="AI4" s="91"/>
      <c r="AJ4" s="91"/>
    </row>
    <row r="5" spans="2:36"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W5" s="91" t="s">
        <v>13</v>
      </c>
      <c r="Y5" s="91" t="s">
        <v>164</v>
      </c>
      <c r="AE5" s="91"/>
      <c r="AF5" s="91"/>
      <c r="AG5" s="91"/>
      <c r="AH5" s="91"/>
      <c r="AI5" s="91"/>
      <c r="AJ5" s="91"/>
    </row>
    <row r="6" spans="2:36" ht="15">
      <c r="B6" s="423" t="s">
        <v>125</v>
      </c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W6" s="91" t="s">
        <v>14</v>
      </c>
      <c r="Y6" s="91" t="s">
        <v>161</v>
      </c>
      <c r="AE6" s="91"/>
      <c r="AF6" s="91"/>
      <c r="AG6" s="91"/>
      <c r="AH6" s="91"/>
      <c r="AI6" s="91"/>
      <c r="AJ6" s="91"/>
    </row>
    <row r="7" spans="2:36"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Y7" s="91" t="s">
        <v>162</v>
      </c>
      <c r="AE7" s="91"/>
      <c r="AF7" s="91"/>
      <c r="AG7" s="91"/>
      <c r="AH7" s="91"/>
      <c r="AI7" s="91"/>
      <c r="AJ7" s="91"/>
    </row>
    <row r="8" spans="2:36">
      <c r="B8" s="83" t="s">
        <v>87</v>
      </c>
      <c r="C8" s="81"/>
      <c r="D8" s="81"/>
      <c r="E8" s="81"/>
      <c r="F8" s="209" t="s">
        <v>13</v>
      </c>
      <c r="G8" s="107"/>
      <c r="H8" s="107"/>
      <c r="I8" s="149" t="str">
        <f>IF(AND($R$35&lt;&gt;0,$F$8=""),"SELECT UNITS or enter 'VOLUME' in Box Below","")</f>
        <v/>
      </c>
      <c r="J8" s="150"/>
      <c r="K8" s="78"/>
      <c r="L8" s="78"/>
      <c r="M8" s="78"/>
      <c r="N8" s="78"/>
      <c r="O8" s="78"/>
      <c r="P8" s="78"/>
      <c r="Q8" s="78"/>
      <c r="R8" s="78"/>
      <c r="S8" s="78"/>
      <c r="Y8" s="91" t="s">
        <v>163</v>
      </c>
      <c r="AE8" s="91"/>
      <c r="AF8" s="91"/>
      <c r="AG8" s="91"/>
      <c r="AH8" s="91"/>
      <c r="AI8" s="91"/>
      <c r="AJ8" s="91"/>
    </row>
    <row r="9" spans="2:36">
      <c r="B9" s="83"/>
      <c r="C9" s="81"/>
      <c r="D9" s="81"/>
      <c r="E9" s="81"/>
      <c r="F9" s="107"/>
      <c r="G9" s="107"/>
      <c r="H9" s="107"/>
      <c r="I9" s="151"/>
      <c r="J9" s="150"/>
      <c r="K9" s="78"/>
      <c r="L9" s="78"/>
      <c r="M9" s="78"/>
      <c r="N9" s="78"/>
      <c r="O9" s="78"/>
      <c r="P9" s="78"/>
      <c r="Q9" s="78"/>
      <c r="R9" s="78"/>
      <c r="S9" s="78"/>
      <c r="AE9" s="91"/>
      <c r="AF9" s="91"/>
      <c r="AG9" s="91"/>
      <c r="AH9" s="91"/>
      <c r="AI9" s="91"/>
      <c r="AJ9" s="91"/>
    </row>
    <row r="10" spans="2:36">
      <c r="B10" s="83" t="s">
        <v>1</v>
      </c>
      <c r="C10" s="81"/>
      <c r="D10" s="81"/>
      <c r="E10" s="81"/>
      <c r="F10" s="209">
        <v>120.84</v>
      </c>
      <c r="G10" s="107"/>
      <c r="H10" s="107"/>
      <c r="I10" s="386">
        <f>6*5.3*3.8</f>
        <v>120.83999999999999</v>
      </c>
      <c r="J10" s="150"/>
      <c r="K10" s="78"/>
      <c r="L10" s="78"/>
      <c r="M10" s="78"/>
      <c r="N10" s="78"/>
      <c r="O10" s="78"/>
      <c r="P10" s="78"/>
      <c r="Q10" s="78"/>
      <c r="R10" s="78"/>
      <c r="S10" s="78"/>
      <c r="AE10" s="91"/>
      <c r="AF10" s="91"/>
      <c r="AG10" s="91"/>
      <c r="AH10" s="91"/>
      <c r="AI10" s="91"/>
      <c r="AJ10" s="91"/>
    </row>
    <row r="11" spans="2:36" ht="13.5" thickBot="1">
      <c r="B11" s="200" t="s">
        <v>88</v>
      </c>
      <c r="C11" s="153"/>
      <c r="D11" s="153"/>
      <c r="E11" s="153"/>
      <c r="F11" s="154"/>
      <c r="G11" s="153"/>
      <c r="H11" s="155"/>
      <c r="I11" s="154"/>
      <c r="J11" s="153"/>
      <c r="K11" s="156"/>
      <c r="L11" s="154"/>
      <c r="M11" s="156"/>
      <c r="N11" s="157"/>
      <c r="O11" s="157"/>
      <c r="P11" s="157"/>
      <c r="Q11" s="157"/>
      <c r="R11" s="158"/>
      <c r="S11" s="152"/>
      <c r="T11" s="79"/>
      <c r="W11" s="91" t="s">
        <v>22</v>
      </c>
      <c r="X11" s="91" t="s">
        <v>23</v>
      </c>
      <c r="AD11" s="91" t="s">
        <v>39</v>
      </c>
      <c r="AE11" s="91"/>
      <c r="AF11" s="91" t="s">
        <v>73</v>
      </c>
      <c r="AG11" s="91"/>
      <c r="AH11" s="91"/>
      <c r="AI11" s="91"/>
      <c r="AJ11" s="91"/>
    </row>
    <row r="12" spans="2:36" ht="13.5" thickTop="1">
      <c r="B12" s="159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AD12" s="91" t="s">
        <v>40</v>
      </c>
      <c r="AE12" s="91"/>
      <c r="AF12" s="91" t="s">
        <v>271</v>
      </c>
      <c r="AG12" s="91"/>
      <c r="AH12" s="91"/>
      <c r="AI12" s="91"/>
      <c r="AJ12" s="91"/>
    </row>
    <row r="13" spans="2:36">
      <c r="B13" s="83" t="s">
        <v>43</v>
      </c>
      <c r="C13" s="81"/>
      <c r="D13" s="81"/>
      <c r="E13" s="81"/>
      <c r="F13" s="420" t="s">
        <v>293</v>
      </c>
      <c r="G13" s="421"/>
      <c r="H13" s="421"/>
      <c r="I13" s="421"/>
      <c r="J13" s="421"/>
      <c r="K13" s="421"/>
      <c r="L13" s="422"/>
      <c r="M13" s="107"/>
      <c r="N13" s="81"/>
      <c r="O13" s="81"/>
      <c r="P13" s="81"/>
      <c r="Q13" s="81"/>
      <c r="R13" s="81"/>
      <c r="S13" s="81"/>
      <c r="AD13" s="91" t="s">
        <v>41</v>
      </c>
      <c r="AE13" s="91"/>
      <c r="AF13" s="91" t="s">
        <v>272</v>
      </c>
      <c r="AG13" s="91"/>
      <c r="AH13" s="91"/>
      <c r="AI13" s="91"/>
      <c r="AJ13" s="91"/>
    </row>
    <row r="14" spans="2:36">
      <c r="B14" s="160"/>
      <c r="C14" s="81"/>
      <c r="D14" s="81"/>
      <c r="E14" s="81"/>
      <c r="F14" s="107"/>
      <c r="G14" s="107"/>
      <c r="H14" s="107"/>
      <c r="I14" s="107"/>
      <c r="J14" s="107"/>
      <c r="K14" s="107"/>
      <c r="L14" s="107"/>
      <c r="M14" s="107"/>
      <c r="N14" s="81"/>
      <c r="O14" s="81"/>
      <c r="P14" s="81"/>
      <c r="Q14" s="81"/>
      <c r="R14" s="102"/>
      <c r="S14" s="81"/>
      <c r="AD14" s="91" t="s">
        <v>42</v>
      </c>
      <c r="AE14" s="91"/>
      <c r="AF14" s="91" t="s">
        <v>54</v>
      </c>
      <c r="AG14" s="91"/>
      <c r="AH14" s="91"/>
      <c r="AI14" s="91"/>
      <c r="AJ14" s="91"/>
    </row>
    <row r="15" spans="2:36">
      <c r="B15" s="83" t="s">
        <v>35</v>
      </c>
      <c r="C15" s="81"/>
      <c r="D15" s="81"/>
      <c r="E15" s="81"/>
      <c r="F15" s="404" t="s">
        <v>113</v>
      </c>
      <c r="G15" s="405"/>
      <c r="H15" s="405"/>
      <c r="I15" s="405"/>
      <c r="J15" s="405"/>
      <c r="K15" s="405"/>
      <c r="L15" s="406"/>
      <c r="M15" s="107"/>
      <c r="N15" s="81"/>
      <c r="O15" s="81"/>
      <c r="P15" s="81"/>
      <c r="Q15" s="81"/>
      <c r="R15" s="164"/>
      <c r="S15" s="81"/>
      <c r="AE15" s="91"/>
      <c r="AF15" s="91"/>
      <c r="AG15" s="91"/>
      <c r="AH15" s="91"/>
      <c r="AI15" s="91"/>
      <c r="AJ15" s="91"/>
    </row>
    <row r="16" spans="2:36">
      <c r="B16" s="160"/>
      <c r="C16" s="81"/>
      <c r="D16" s="81"/>
      <c r="E16" s="81"/>
      <c r="F16" s="107"/>
      <c r="G16" s="107"/>
      <c r="H16" s="107"/>
      <c r="I16" s="107"/>
      <c r="J16" s="107"/>
      <c r="K16" s="107"/>
      <c r="L16" s="107"/>
      <c r="M16" s="107"/>
      <c r="N16" s="81"/>
      <c r="O16" s="81"/>
      <c r="P16" s="81"/>
      <c r="Q16" s="81"/>
      <c r="R16" s="102"/>
      <c r="S16" s="81"/>
      <c r="AE16" s="91"/>
      <c r="AF16" s="91"/>
      <c r="AG16" s="91"/>
      <c r="AH16" s="91"/>
      <c r="AI16" s="91"/>
      <c r="AJ16" s="91"/>
    </row>
    <row r="17" spans="2:36" ht="12.75" customHeight="1">
      <c r="B17" s="83" t="s">
        <v>38</v>
      </c>
      <c r="C17" s="81"/>
      <c r="D17" s="81"/>
      <c r="E17" s="81"/>
      <c r="F17" s="404" t="s">
        <v>39</v>
      </c>
      <c r="G17" s="405"/>
      <c r="H17" s="405"/>
      <c r="I17" s="406"/>
      <c r="J17" s="107"/>
      <c r="K17" s="107"/>
      <c r="L17" s="107"/>
      <c r="M17" s="107"/>
      <c r="N17" s="81"/>
      <c r="O17" s="81"/>
      <c r="P17" s="81"/>
      <c r="Q17" s="81"/>
      <c r="R17" s="164"/>
      <c r="S17" s="81"/>
      <c r="W17" s="91" t="s">
        <v>165</v>
      </c>
      <c r="AE17" s="91"/>
      <c r="AF17" s="91"/>
      <c r="AG17" s="91"/>
      <c r="AH17" s="91"/>
      <c r="AI17" s="91"/>
      <c r="AJ17" s="91"/>
    </row>
    <row r="18" spans="2:36" ht="12.75" customHeight="1">
      <c r="B18" s="147"/>
      <c r="C18" s="81"/>
      <c r="D18" s="81"/>
      <c r="E18" s="81"/>
      <c r="F18" s="107" t="str">
        <f>IF($F$17="Rectangular","Length",IF($F$17="Triangular","Side 1",IF($F$17="Semi-Cylindrical","Radius",IF($F$17="Cylindrical","Radius",""))))</f>
        <v>Length</v>
      </c>
      <c r="G18" s="107"/>
      <c r="H18" s="107"/>
      <c r="I18" s="107" t="str">
        <f>IF($F$17="Rectangular","Width",IF($F$17="Triangular","Side 2",IF($F$17="Semi-Cylindrical","N/A",IF($F$17="Cylindrical","N/A",""))))</f>
        <v>Width</v>
      </c>
      <c r="J18" s="107"/>
      <c r="K18" s="107"/>
      <c r="L18" s="107" t="str">
        <f>IF($F$17="","","Height")</f>
        <v>Height</v>
      </c>
      <c r="M18" s="107"/>
      <c r="N18" s="81"/>
      <c r="O18" s="81"/>
      <c r="P18" s="81"/>
      <c r="Q18" s="81"/>
      <c r="R18" s="415"/>
      <c r="S18" s="416"/>
      <c r="W18" s="91" t="s">
        <v>166</v>
      </c>
      <c r="AE18" s="91"/>
      <c r="AF18" s="91"/>
      <c r="AG18" s="91"/>
      <c r="AH18" s="91"/>
      <c r="AI18" s="91"/>
      <c r="AJ18" s="91"/>
    </row>
    <row r="19" spans="2:36" ht="12.75" customHeight="1">
      <c r="B19" s="83" t="s">
        <v>24</v>
      </c>
      <c r="C19" s="81"/>
      <c r="D19" s="81"/>
      <c r="E19" s="81"/>
      <c r="F19" s="210">
        <v>6</v>
      </c>
      <c r="G19" s="102" t="str">
        <f>IF($F$8="Meters","m",IF($F$8="Feet","ft",""))</f>
        <v>m</v>
      </c>
      <c r="H19" s="107" t="s">
        <v>0</v>
      </c>
      <c r="I19" s="210">
        <v>5.3</v>
      </c>
      <c r="J19" s="102" t="str">
        <f>IF($F$8="Meters","m",IF($F$8="Feet","ft",""))</f>
        <v>m</v>
      </c>
      <c r="K19" s="107" t="s">
        <v>0</v>
      </c>
      <c r="L19" s="210">
        <v>3.8</v>
      </c>
      <c r="M19" s="102" t="str">
        <f>IF($F$8="Meters","m",IF($F$8="Feet","ft",""))</f>
        <v>m</v>
      </c>
      <c r="N19" s="98" t="s">
        <v>2</v>
      </c>
      <c r="O19" s="98"/>
      <c r="P19" s="103" t="s">
        <v>1</v>
      </c>
      <c r="Q19" s="98" t="s">
        <v>2</v>
      </c>
      <c r="R19" s="161">
        <f>IF(AND($F$8="",$F$10=""),0,IF($F$10&lt;&gt;"",$F$10,IF(AND($F$17=$AD$11,OR($F$8="Meters",$F$8="Feet")),($F$19*$I$19*$L$19),IF(AND($F$17=$AD$12,OR($F$8="Meters",$F$8="Feet")),(($F$19*$I$19/2)*$L$19),IF(AND($F$17=$AD$13,OR($F$8="Meters",$F$8="Feet")),(PI()*$F$19^2*$L$19/2),IF(AND($F$17=$AD$14,OR($F$8="Meters",$F$8="Feet")),(PI()*$F$19^2*$L$19),0))))))</f>
        <v>120.84</v>
      </c>
      <c r="S19" s="162" t="str">
        <f>IF($F$8="Meters",$W$11,IF($F$8="Feet",$X$11,IF($F$8="Volume",$W$11,IF($F$8="",""))))</f>
        <v>m3</v>
      </c>
      <c r="W19" s="91" t="s">
        <v>167</v>
      </c>
      <c r="AE19" s="91"/>
      <c r="AF19" s="91"/>
      <c r="AG19" s="91"/>
      <c r="AH19" s="91"/>
      <c r="AI19" s="91"/>
      <c r="AJ19" s="91"/>
    </row>
    <row r="20" spans="2:36" ht="12.75" customHeight="1">
      <c r="B20" s="83"/>
      <c r="C20" s="81"/>
      <c r="D20" s="81"/>
      <c r="E20" s="81"/>
      <c r="F20" s="205" t="str">
        <f>IF(AND($F$8="Feet",F19&lt;&gt;""),F19*0.3048,"")</f>
        <v/>
      </c>
      <c r="G20" s="163" t="str">
        <f>IF(AND($F$8="Feet",F19&lt;&gt;""),"m","")</f>
        <v/>
      </c>
      <c r="H20" s="107"/>
      <c r="I20" s="205" t="str">
        <f>IF(AND($F$8="Feet",I19&lt;&gt;""),I19*0.3048,"")</f>
        <v/>
      </c>
      <c r="J20" s="163" t="str">
        <f>IF(AND($F$8="Feet",I19&lt;&gt;""),"m","")</f>
        <v/>
      </c>
      <c r="K20" s="107"/>
      <c r="L20" s="205" t="str">
        <f>IF(AND($F$8="Feet",L19&lt;&gt;""),L19*0.3048,"")</f>
        <v/>
      </c>
      <c r="M20" s="163" t="str">
        <f>IF(AND($F$8="Feet",L19&lt;&gt;""),"m","")</f>
        <v/>
      </c>
      <c r="N20" s="98"/>
      <c r="O20" s="98"/>
      <c r="P20" s="103"/>
      <c r="Q20" s="98"/>
      <c r="R20" s="164"/>
      <c r="S20" s="165"/>
      <c r="W20" s="91" t="s">
        <v>111</v>
      </c>
      <c r="AE20" s="91"/>
      <c r="AF20" s="91"/>
      <c r="AG20" s="91"/>
      <c r="AH20" s="91"/>
      <c r="AI20" s="91"/>
      <c r="AJ20" s="91"/>
    </row>
    <row r="21" spans="2:36" ht="15" customHeight="1">
      <c r="B21" s="81"/>
      <c r="C21" s="81"/>
      <c r="D21" s="81"/>
      <c r="E21" s="81"/>
      <c r="F21" s="201"/>
      <c r="G21" s="163"/>
      <c r="H21" s="87"/>
      <c r="I21" s="166"/>
      <c r="J21" s="163"/>
      <c r="K21" s="87"/>
      <c r="L21" s="167">
        <f>IF($F$8="Feet",$L$19*0.3048,$L$19)</f>
        <v>3.8</v>
      </c>
      <c r="M21" s="102"/>
      <c r="N21" s="98"/>
      <c r="O21" s="98"/>
      <c r="P21" s="103"/>
      <c r="Q21" s="98"/>
      <c r="R21" s="164"/>
      <c r="S21" s="103"/>
      <c r="W21" s="91" t="s">
        <v>168</v>
      </c>
      <c r="AE21" s="91"/>
      <c r="AF21" s="91"/>
      <c r="AG21" s="91"/>
      <c r="AH21" s="91"/>
      <c r="AI21" s="91"/>
      <c r="AJ21" s="91"/>
    </row>
    <row r="22" spans="2:36" ht="13.5" customHeight="1">
      <c r="B22" s="83" t="s">
        <v>16</v>
      </c>
      <c r="C22" s="81"/>
      <c r="D22" s="81"/>
      <c r="E22" s="81"/>
      <c r="F22" s="417" t="s">
        <v>291</v>
      </c>
      <c r="G22" s="418"/>
      <c r="H22" s="418"/>
      <c r="I22" s="418"/>
      <c r="J22" s="418"/>
      <c r="K22" s="418"/>
      <c r="L22" s="418"/>
      <c r="M22" s="418"/>
      <c r="N22" s="418"/>
      <c r="O22" s="418"/>
      <c r="P22" s="419"/>
      <c r="Q22" s="98"/>
      <c r="R22" s="164"/>
      <c r="S22" s="103"/>
      <c r="W22" s="91" t="s">
        <v>169</v>
      </c>
      <c r="AE22" s="91"/>
      <c r="AF22" s="91"/>
      <c r="AG22" s="91"/>
      <c r="AH22" s="91"/>
      <c r="AI22" s="91"/>
      <c r="AJ22" s="91"/>
    </row>
    <row r="23" spans="2:36" ht="12.75" customHeight="1">
      <c r="B23" s="81"/>
      <c r="C23" s="81"/>
      <c r="D23" s="81"/>
      <c r="E23" s="81"/>
      <c r="F23" s="166"/>
      <c r="G23" s="163"/>
      <c r="H23" s="87"/>
      <c r="I23" s="166"/>
      <c r="J23" s="163"/>
      <c r="K23" s="87"/>
      <c r="L23" s="166"/>
      <c r="M23" s="102"/>
      <c r="N23" s="98"/>
      <c r="O23" s="98"/>
      <c r="P23" s="103"/>
      <c r="Q23" s="98"/>
      <c r="R23" s="103"/>
      <c r="S23" s="103"/>
      <c r="W23" s="91" t="s">
        <v>112</v>
      </c>
      <c r="AE23" s="91"/>
      <c r="AF23" s="91"/>
      <c r="AG23" s="91"/>
      <c r="AH23" s="91"/>
      <c r="AI23" s="91"/>
      <c r="AJ23" s="91"/>
    </row>
    <row r="24" spans="2:36" ht="12.75" customHeight="1">
      <c r="B24" s="83" t="s">
        <v>44</v>
      </c>
      <c r="C24" s="81"/>
      <c r="D24" s="81"/>
      <c r="E24" s="81"/>
      <c r="F24" s="412" t="s">
        <v>272</v>
      </c>
      <c r="G24" s="413"/>
      <c r="H24" s="414"/>
      <c r="I24" s="168" t="s">
        <v>47</v>
      </c>
      <c r="J24" s="163"/>
      <c r="K24" s="87"/>
      <c r="L24" s="166"/>
      <c r="M24" s="102"/>
      <c r="N24" s="98"/>
      <c r="O24" s="98"/>
      <c r="P24" s="103"/>
      <c r="Q24" s="98"/>
      <c r="R24" s="103"/>
      <c r="S24" s="103"/>
      <c r="W24" s="91" t="s">
        <v>117</v>
      </c>
      <c r="AE24" s="91"/>
      <c r="AF24" s="91"/>
      <c r="AG24" s="91"/>
      <c r="AH24" s="91"/>
      <c r="AI24" s="91"/>
      <c r="AJ24" s="91"/>
    </row>
    <row r="25" spans="2:36" ht="12.75" customHeight="1">
      <c r="B25" s="81"/>
      <c r="C25" s="81"/>
      <c r="D25" s="81"/>
      <c r="E25" s="81"/>
      <c r="F25" s="166"/>
      <c r="G25" s="163"/>
      <c r="H25" s="87"/>
      <c r="I25" s="166"/>
      <c r="J25" s="163"/>
      <c r="K25" s="87"/>
      <c r="L25" s="166"/>
      <c r="M25" s="102"/>
      <c r="N25" s="98"/>
      <c r="O25" s="98"/>
      <c r="P25" s="103"/>
      <c r="Q25" s="98"/>
      <c r="R25" s="103"/>
      <c r="S25" s="103"/>
      <c r="W25" s="91" t="s">
        <v>104</v>
      </c>
      <c r="AE25" s="91"/>
      <c r="AF25" s="91"/>
      <c r="AG25" s="91"/>
      <c r="AH25" s="91"/>
      <c r="AI25" s="91"/>
      <c r="AJ25" s="91"/>
    </row>
    <row r="26" spans="2:36" ht="12.75" customHeight="1">
      <c r="B26" s="83" t="s">
        <v>45</v>
      </c>
      <c r="C26" s="81"/>
      <c r="D26" s="81"/>
      <c r="E26" s="81"/>
      <c r="F26" s="407">
        <v>1.3</v>
      </c>
      <c r="G26" s="408"/>
      <c r="H26" s="409"/>
      <c r="I26" s="166"/>
      <c r="J26" s="163"/>
      <c r="K26" s="87"/>
      <c r="L26" s="166"/>
      <c r="M26" s="102"/>
      <c r="N26" s="98"/>
      <c r="O26" s="98"/>
      <c r="P26" s="103"/>
      <c r="Q26" s="98"/>
      <c r="R26" s="103"/>
      <c r="S26" s="103"/>
      <c r="W26" s="91" t="s">
        <v>107</v>
      </c>
      <c r="AE26" s="91"/>
      <c r="AF26" s="91"/>
      <c r="AG26" s="91"/>
      <c r="AH26" s="91"/>
      <c r="AI26" s="91"/>
      <c r="AJ26" s="91"/>
    </row>
    <row r="27" spans="2:36" ht="12.75" customHeight="1">
      <c r="B27" s="83"/>
      <c r="C27" s="81"/>
      <c r="D27" s="81"/>
      <c r="E27" s="81"/>
      <c r="F27" s="169"/>
      <c r="G27" s="169"/>
      <c r="H27" s="169"/>
      <c r="I27" s="166"/>
      <c r="J27" s="163"/>
      <c r="K27" s="87"/>
      <c r="L27" s="166"/>
      <c r="M27" s="102"/>
      <c r="N27" s="98"/>
      <c r="O27" s="98"/>
      <c r="P27" s="103"/>
      <c r="Q27" s="98"/>
      <c r="R27" s="103"/>
      <c r="S27" s="103"/>
      <c r="W27" s="91" t="s">
        <v>36</v>
      </c>
      <c r="AE27" s="91"/>
      <c r="AF27" s="91"/>
      <c r="AG27" s="91"/>
      <c r="AH27" s="91"/>
      <c r="AI27" s="91"/>
      <c r="AJ27" s="91"/>
    </row>
    <row r="28" spans="2:36" ht="12.75" customHeight="1">
      <c r="B28" s="170" t="s">
        <v>20</v>
      </c>
      <c r="C28" s="81"/>
      <c r="D28" s="81"/>
      <c r="E28" s="81"/>
      <c r="F28" s="166"/>
      <c r="G28" s="163"/>
      <c r="H28" s="87"/>
      <c r="I28" s="166"/>
      <c r="J28" s="163"/>
      <c r="K28" s="87"/>
      <c r="L28" s="166"/>
      <c r="M28" s="102"/>
      <c r="N28" s="98"/>
      <c r="O28" s="98"/>
      <c r="P28" s="103"/>
      <c r="Q28" s="98"/>
      <c r="R28" s="103"/>
      <c r="S28" s="103"/>
      <c r="W28" s="91" t="s">
        <v>113</v>
      </c>
      <c r="AE28" s="91"/>
      <c r="AF28" s="91"/>
      <c r="AG28" s="91"/>
      <c r="AH28" s="91"/>
      <c r="AI28" s="91"/>
      <c r="AJ28" s="91"/>
    </row>
    <row r="29" spans="2:36" ht="12.75" customHeight="1">
      <c r="B29" s="170"/>
      <c r="C29" s="81"/>
      <c r="D29" s="81"/>
      <c r="E29" s="81"/>
      <c r="F29" s="166"/>
      <c r="G29" s="163"/>
      <c r="H29" s="87"/>
      <c r="I29" s="166"/>
      <c r="J29" s="163"/>
      <c r="K29" s="87"/>
      <c r="L29" s="166"/>
      <c r="M29" s="102"/>
      <c r="N29" s="98"/>
      <c r="O29" s="98"/>
      <c r="P29" s="103"/>
      <c r="Q29" s="98"/>
      <c r="R29" s="103"/>
      <c r="S29" s="103"/>
      <c r="W29" s="91" t="s">
        <v>121</v>
      </c>
      <c r="AE29" s="91"/>
      <c r="AF29" s="91"/>
      <c r="AG29" s="91"/>
      <c r="AH29" s="91"/>
      <c r="AI29" s="91"/>
      <c r="AJ29" s="91"/>
    </row>
    <row r="30" spans="2:36" ht="12.75" customHeight="1">
      <c r="B30" s="83" t="s">
        <v>37</v>
      </c>
      <c r="C30" s="81"/>
      <c r="D30" s="81"/>
      <c r="E30" s="81"/>
      <c r="F30" s="166"/>
      <c r="G30" s="163"/>
      <c r="H30" s="87"/>
      <c r="I30" s="166"/>
      <c r="J30" s="163"/>
      <c r="K30" s="87"/>
      <c r="L30" s="166"/>
      <c r="M30" s="102"/>
      <c r="N30" s="98"/>
      <c r="O30" s="98"/>
      <c r="P30" s="103"/>
      <c r="Q30" s="98"/>
      <c r="R30" s="206">
        <f>IF($F$8="Feet",$R$19/35.3146,IF($R$19="","",$R$19))</f>
        <v>120.84</v>
      </c>
      <c r="S30" s="207" t="str">
        <f>IF($F$8&lt;&gt;"","m3","")</f>
        <v>m3</v>
      </c>
      <c r="W30" s="91" t="s">
        <v>122</v>
      </c>
      <c r="AE30" s="91"/>
      <c r="AF30" s="91"/>
      <c r="AG30" s="91"/>
      <c r="AH30" s="91"/>
      <c r="AI30" s="91"/>
      <c r="AJ30" s="91"/>
    </row>
    <row r="31" spans="2:36" ht="12.75" customHeight="1">
      <c r="B31" s="83"/>
      <c r="C31" s="81"/>
      <c r="D31" s="81"/>
      <c r="E31" s="81"/>
      <c r="F31" s="166"/>
      <c r="G31" s="163"/>
      <c r="H31" s="87"/>
      <c r="I31" s="166"/>
      <c r="J31" s="163"/>
      <c r="K31" s="87"/>
      <c r="L31" s="166"/>
      <c r="M31" s="102"/>
      <c r="N31" s="98"/>
      <c r="O31" s="98"/>
      <c r="P31" s="103"/>
      <c r="Q31" s="98"/>
      <c r="R31" s="171"/>
      <c r="S31" s="165"/>
      <c r="W31" s="91" t="s">
        <v>114</v>
      </c>
      <c r="AE31" s="91"/>
      <c r="AF31" s="91"/>
      <c r="AG31" s="91"/>
      <c r="AH31" s="91"/>
      <c r="AI31" s="91"/>
      <c r="AJ31" s="91"/>
    </row>
    <row r="32" spans="2:36" ht="12.75" customHeight="1">
      <c r="B32" s="81"/>
      <c r="C32" s="81"/>
      <c r="D32" s="81"/>
      <c r="E32" s="81"/>
      <c r="F32" s="166"/>
      <c r="G32" s="163"/>
      <c r="H32" s="87"/>
      <c r="I32" s="166"/>
      <c r="J32" s="163"/>
      <c r="K32" s="87"/>
      <c r="L32" s="166"/>
      <c r="M32" s="102"/>
      <c r="N32" s="98"/>
      <c r="O32" s="98"/>
      <c r="P32" s="103"/>
      <c r="Q32" s="98"/>
      <c r="R32" s="103"/>
      <c r="S32" s="103"/>
      <c r="W32" s="91" t="s">
        <v>108</v>
      </c>
      <c r="AE32" s="91"/>
      <c r="AF32" s="91"/>
      <c r="AG32" s="91"/>
      <c r="AH32" s="91"/>
      <c r="AI32" s="91"/>
      <c r="AJ32" s="91"/>
    </row>
    <row r="33" spans="2:36" ht="12.75" customHeight="1">
      <c r="B33" s="424" t="s">
        <v>46</v>
      </c>
      <c r="C33" s="424"/>
      <c r="D33" s="424"/>
      <c r="E33" s="424"/>
      <c r="F33" s="424"/>
      <c r="G33" s="424"/>
      <c r="H33" s="81"/>
      <c r="I33" s="172" t="s">
        <v>266</v>
      </c>
      <c r="J33" s="81"/>
      <c r="K33" s="81"/>
      <c r="L33" s="424" t="s">
        <v>261</v>
      </c>
      <c r="M33" s="424"/>
      <c r="N33" s="424"/>
      <c r="O33" s="424"/>
      <c r="P33" s="424"/>
      <c r="Q33" s="81"/>
      <c r="R33" s="81"/>
      <c r="S33" s="81"/>
      <c r="W33" s="91" t="s">
        <v>118</v>
      </c>
      <c r="AE33" s="91"/>
      <c r="AF33" s="91"/>
      <c r="AG33" s="91"/>
      <c r="AH33" s="91"/>
      <c r="AI33" s="91"/>
      <c r="AJ33" s="91"/>
    </row>
    <row r="34" spans="2:36" ht="18" customHeight="1">
      <c r="B34" s="428" t="s">
        <v>282</v>
      </c>
      <c r="C34" s="428"/>
      <c r="D34" s="428"/>
      <c r="E34" s="428"/>
      <c r="F34" s="428"/>
      <c r="G34" s="428"/>
      <c r="H34" s="81"/>
      <c r="I34" s="87" t="s">
        <v>25</v>
      </c>
      <c r="J34" s="87"/>
      <c r="K34" s="87"/>
      <c r="L34" s="173" t="s">
        <v>264</v>
      </c>
      <c r="M34" s="174"/>
      <c r="N34" s="174"/>
      <c r="O34" s="174"/>
      <c r="P34" s="175" t="s">
        <v>265</v>
      </c>
      <c r="Q34" s="87"/>
      <c r="R34" s="87"/>
      <c r="S34" s="89"/>
      <c r="W34" s="91" t="s">
        <v>109</v>
      </c>
      <c r="AE34" s="91"/>
      <c r="AF34" s="91"/>
      <c r="AG34" s="91"/>
      <c r="AH34" s="91"/>
      <c r="AI34" s="91"/>
      <c r="AJ34" s="91"/>
    </row>
    <row r="35" spans="2:36" ht="17.25" customHeight="1">
      <c r="B35" s="429" t="s">
        <v>285</v>
      </c>
      <c r="C35" s="429"/>
      <c r="D35" s="429"/>
      <c r="E35" s="429"/>
      <c r="F35" s="429"/>
      <c r="G35" s="429"/>
      <c r="H35" s="92" t="s">
        <v>2</v>
      </c>
      <c r="I35" s="93">
        <f>IF($R$30=0,"",$R$30)</f>
        <v>120.84</v>
      </c>
      <c r="J35" s="94" t="s">
        <v>15</v>
      </c>
      <c r="K35" s="176" t="s">
        <v>0</v>
      </c>
      <c r="L35" s="177">
        <v>84</v>
      </c>
      <c r="M35" s="178" t="s">
        <v>262</v>
      </c>
      <c r="N35" s="176" t="s">
        <v>0</v>
      </c>
      <c r="O35" s="176"/>
      <c r="P35" s="179">
        <f>$F$26</f>
        <v>1.3</v>
      </c>
      <c r="Q35" s="98" t="s">
        <v>2</v>
      </c>
      <c r="R35" s="206">
        <f>IF(AND($I$35&lt;&gt;"",$L$35&lt;&gt;""),($I$35*$L$35*$P$35),0)</f>
        <v>13195.727999999999</v>
      </c>
      <c r="S35" s="208" t="str">
        <f>IF($F$8&lt;&gt;"","g","")</f>
        <v>g</v>
      </c>
      <c r="W35" s="91" t="s">
        <v>119</v>
      </c>
      <c r="AE35" s="91"/>
      <c r="AF35" s="91"/>
      <c r="AG35" s="91"/>
      <c r="AH35" s="91"/>
      <c r="AI35" s="91"/>
      <c r="AJ35" s="91"/>
    </row>
    <row r="36" spans="2:36" ht="12.75" customHeight="1">
      <c r="B36" s="83"/>
      <c r="C36" s="81"/>
      <c r="D36" s="81"/>
      <c r="E36" s="81"/>
      <c r="F36" s="81"/>
      <c r="G36" s="81"/>
      <c r="H36" s="92"/>
      <c r="I36" s="93"/>
      <c r="J36" s="94"/>
      <c r="K36" s="176"/>
      <c r="L36" s="177"/>
      <c r="M36" s="178"/>
      <c r="N36" s="176"/>
      <c r="O36" s="176"/>
      <c r="P36" s="179"/>
      <c r="Q36" s="98"/>
      <c r="R36" s="171"/>
      <c r="S36" s="180"/>
      <c r="W36" s="91" t="s">
        <v>123</v>
      </c>
      <c r="AE36" s="91"/>
      <c r="AF36" s="91"/>
      <c r="AG36" s="91"/>
      <c r="AH36" s="91"/>
      <c r="AI36" s="91"/>
      <c r="AJ36" s="91"/>
    </row>
    <row r="37" spans="2:36" ht="12.75" customHeight="1">
      <c r="B37" s="109" t="s">
        <v>74</v>
      </c>
      <c r="C37" s="81"/>
      <c r="D37" s="81"/>
      <c r="E37" s="81"/>
      <c r="F37" s="81"/>
      <c r="G37" s="81"/>
      <c r="H37" s="92"/>
      <c r="I37" s="93"/>
      <c r="J37" s="94"/>
      <c r="K37" s="87"/>
      <c r="L37" s="177"/>
      <c r="M37" s="178"/>
      <c r="N37" s="87"/>
      <c r="O37" s="87"/>
      <c r="P37" s="181" t="str">
        <f>IF(AND($R$35&lt;&gt;0,$F$8=""),"SELECT UNITS","")</f>
        <v/>
      </c>
      <c r="Q37" s="98"/>
      <c r="R37" s="100"/>
      <c r="S37" s="100"/>
      <c r="W37" s="91" t="s">
        <v>120</v>
      </c>
      <c r="AE37" s="91"/>
      <c r="AF37" s="91"/>
      <c r="AG37" s="91"/>
      <c r="AH37" s="91"/>
      <c r="AI37" s="91"/>
      <c r="AJ37" s="91"/>
    </row>
    <row r="38" spans="2:36" ht="6" customHeight="1">
      <c r="B38" s="83"/>
      <c r="C38" s="81"/>
      <c r="D38" s="81"/>
      <c r="E38" s="81"/>
      <c r="F38" s="81"/>
      <c r="G38" s="81"/>
      <c r="H38" s="92"/>
      <c r="I38" s="93"/>
      <c r="J38" s="94"/>
      <c r="K38" s="87"/>
      <c r="L38" s="177"/>
      <c r="M38" s="178"/>
      <c r="N38" s="87"/>
      <c r="O38" s="87"/>
      <c r="P38" s="88"/>
      <c r="Q38" s="98"/>
      <c r="R38" s="100"/>
      <c r="S38" s="100"/>
      <c r="W38" s="91" t="s">
        <v>115</v>
      </c>
      <c r="AE38" s="91"/>
      <c r="AF38" s="91"/>
      <c r="AG38" s="91"/>
      <c r="AH38" s="91"/>
      <c r="AI38" s="91"/>
      <c r="AJ38" s="91"/>
    </row>
    <row r="39" spans="2:36" ht="12.75" customHeight="1">
      <c r="B39" s="334" t="s">
        <v>276</v>
      </c>
      <c r="C39" s="81"/>
      <c r="D39" s="183"/>
      <c r="E39" s="183"/>
      <c r="F39" s="183"/>
      <c r="G39" s="184"/>
      <c r="H39" s="185"/>
      <c r="I39" s="306"/>
      <c r="J39" s="306"/>
      <c r="K39" s="186" t="str">
        <f>IF(AND($R$35&lt;&gt;0,$F$8="VOLUME"),"CONFIRM STREAM LENGTH","")</f>
        <v/>
      </c>
      <c r="L39" s="332"/>
      <c r="M39" s="332"/>
      <c r="N39" s="332"/>
      <c r="O39" s="332"/>
      <c r="P39" s="332"/>
      <c r="Q39" s="332"/>
      <c r="R39" s="332"/>
      <c r="S39" s="332"/>
      <c r="W39" s="91" t="s">
        <v>116</v>
      </c>
      <c r="AE39" s="91"/>
      <c r="AF39" s="91"/>
      <c r="AG39" s="91"/>
      <c r="AH39" s="91"/>
      <c r="AI39" s="91"/>
      <c r="AJ39" s="91"/>
    </row>
    <row r="40" spans="2:36" ht="24" customHeight="1">
      <c r="B40" s="427" t="str">
        <f>IF(AND($F$24&lt;&gt;"",$L$19&gt;0),VLOOKUP($F$24,Stream_Length,2,FALSE),"Unable to Recommed Models - Pls Select Stream Length Required")</f>
        <v>FP-500S, FP-1200, FP-2000, FP-3000</v>
      </c>
      <c r="C40" s="427"/>
      <c r="D40" s="427"/>
      <c r="E40" s="427"/>
      <c r="F40" s="427"/>
      <c r="G40" s="427"/>
      <c r="H40" s="427"/>
      <c r="I40" s="427"/>
      <c r="J40" s="427"/>
      <c r="K40" s="427"/>
      <c r="L40" s="427"/>
      <c r="M40" s="427"/>
      <c r="N40" s="427"/>
      <c r="O40" s="427"/>
      <c r="P40" s="427"/>
      <c r="Q40" s="427"/>
      <c r="R40" s="427"/>
      <c r="S40" s="427"/>
      <c r="W40" s="91" t="s">
        <v>110</v>
      </c>
      <c r="AE40" s="91"/>
      <c r="AF40" s="91"/>
      <c r="AG40" s="91"/>
      <c r="AH40" s="91"/>
      <c r="AI40" s="91"/>
      <c r="AJ40" s="91"/>
    </row>
    <row r="41" spans="2:36" ht="15.75" customHeight="1">
      <c r="B41" s="334" t="s">
        <v>277</v>
      </c>
      <c r="C41" s="81"/>
      <c r="D41" s="177"/>
      <c r="E41" s="177"/>
      <c r="F41" s="177"/>
      <c r="G41" s="177"/>
      <c r="H41" s="177"/>
      <c r="I41" s="307"/>
      <c r="J41" s="307"/>
      <c r="K41" s="177"/>
      <c r="L41" s="332"/>
      <c r="M41" s="332"/>
      <c r="N41" s="332"/>
      <c r="O41" s="332"/>
      <c r="P41" s="332"/>
      <c r="Q41" s="332"/>
      <c r="R41" s="332"/>
      <c r="S41" s="332"/>
      <c r="W41" s="91" t="s">
        <v>124</v>
      </c>
      <c r="AE41" s="91"/>
      <c r="AF41" s="91"/>
      <c r="AG41" s="91"/>
      <c r="AH41" s="91"/>
      <c r="AI41" s="91"/>
      <c r="AJ41" s="91"/>
    </row>
    <row r="42" spans="2:36" s="333" customFormat="1" ht="18" customHeight="1">
      <c r="B42" s="427" t="str">
        <f>IF($R$30&lt;=0.0001,"Unable to recommend Models - Pls Insert Dimensions Above",IF(AND($R$30&gt;0.0001,$R$30&lt;=0.8),VLOOKUP(0.0001,Volume_Range,3,FALSE),IF(AND($R$30&gt;0.8,$R$30&lt;=10),VLOOKUP(0.8,Volume_Range,3,FALSE),IF(AND($R$30&gt;10,$R$30&lt;=500),VLOOKUP(10,Volume_Range,3,FALSE),IF(($R$30&gt;500),VLOOKUP(500,Volume_Range,3,FALSE))))))</f>
        <v>FP-500S, FP-1200, FP-2000, FP-3000</v>
      </c>
      <c r="C42" s="427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U42" s="91"/>
      <c r="V42" s="91"/>
      <c r="W42" s="91" t="s">
        <v>89</v>
      </c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</row>
    <row r="43" spans="2:36" ht="12.75" customHeight="1"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AE43" s="91"/>
      <c r="AF43" s="91"/>
      <c r="AG43" s="91"/>
      <c r="AH43" s="91"/>
      <c r="AI43" s="91"/>
      <c r="AJ43" s="91"/>
    </row>
    <row r="44" spans="2:36" ht="12.75" customHeight="1">
      <c r="B44" s="335" t="str">
        <f>IF(OR($R$30=0,$F$22="",$F$24=""),"",IF(OR(VLOOKUP($F$24,Stream_Length,5,FALSE)&gt;$L$19,VLOOKUP($F$24,Stream_Length,6,FALSE)&lt;$L$19),"CONFIRM STREAM LENGTH CORRECTNESS OF RECOMMENDED GENERATOR-ROOM HEIGHT Vs STREAM REQUIRED",""))</f>
        <v/>
      </c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AE44" s="91"/>
      <c r="AF44" s="91"/>
      <c r="AG44" s="91"/>
      <c r="AH44" s="91"/>
      <c r="AI44" s="91"/>
      <c r="AJ44" s="91"/>
    </row>
    <row r="45" spans="2:36" ht="12.75" customHeight="1">
      <c r="B45" s="182"/>
      <c r="C45" s="182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AE45" s="91"/>
      <c r="AF45" s="91"/>
      <c r="AG45" s="91"/>
      <c r="AH45" s="91"/>
      <c r="AI45" s="91"/>
      <c r="AJ45" s="91"/>
    </row>
    <row r="46" spans="2:36" ht="12.75" customHeight="1">
      <c r="B46" s="335" t="str">
        <f>IF(OR($R$30=0,$F$22="",$F$24=""),"",IF(AND($R$30&gt;=VLOOKUP($F$24,Volume_Comparison,5,FALSE),$R$30&lt;=VLOOKUP($F$24,Volume_Comparison,6,FALSE)),"","CONFIRM SIZE CORRECTNESS OF GENERATOR RECOMMENDED - ROOM VOLUME Vs GENERATOR COVERAGE"))</f>
        <v>CONFIRM SIZE CORRECTNESS OF GENERATOR RECOMMENDED - ROOM VOLUME Vs GENERATOR COVERAGE</v>
      </c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AE46" s="91"/>
      <c r="AF46" s="91"/>
      <c r="AG46" s="91"/>
      <c r="AH46" s="91"/>
      <c r="AI46" s="91"/>
      <c r="AJ46" s="91"/>
    </row>
    <row r="47" spans="2:36" ht="5.25" customHeight="1"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AE47" s="91"/>
      <c r="AF47" s="91"/>
      <c r="AG47" s="91"/>
      <c r="AH47" s="91"/>
      <c r="AI47" s="91"/>
      <c r="AJ47" s="91"/>
    </row>
    <row r="48" spans="2:36" ht="12.75" customHeight="1">
      <c r="B48" s="187" t="s">
        <v>57</v>
      </c>
      <c r="C48" s="81"/>
      <c r="D48" s="81"/>
      <c r="E48" s="81"/>
      <c r="F48" s="81"/>
      <c r="G48" s="81"/>
      <c r="H48" s="92"/>
      <c r="I48" s="93"/>
      <c r="J48" s="94"/>
      <c r="K48" s="87"/>
      <c r="L48" s="177"/>
      <c r="M48" s="178"/>
      <c r="N48" s="87"/>
      <c r="O48" s="87"/>
      <c r="P48" s="88"/>
      <c r="Q48" s="98"/>
      <c r="R48" s="100"/>
      <c r="S48" s="100"/>
      <c r="AE48" s="91"/>
      <c r="AF48" s="91"/>
      <c r="AG48" s="91"/>
      <c r="AH48" s="91"/>
      <c r="AI48" s="91"/>
      <c r="AJ48" s="91"/>
    </row>
    <row r="49" spans="2:36" ht="12.75" customHeight="1">
      <c r="B49" s="188" t="s">
        <v>92</v>
      </c>
      <c r="C49" s="81"/>
      <c r="D49" s="81"/>
      <c r="E49" s="81"/>
      <c r="F49" s="81"/>
      <c r="G49" s="81"/>
      <c r="H49" s="92"/>
      <c r="I49" s="93"/>
      <c r="J49" s="94"/>
      <c r="K49" s="87"/>
      <c r="L49" s="177"/>
      <c r="M49" s="178"/>
      <c r="N49" s="87"/>
      <c r="O49" s="87"/>
      <c r="P49" s="88"/>
      <c r="Q49" s="98"/>
      <c r="R49" s="100"/>
      <c r="S49" s="100"/>
      <c r="AE49" s="91"/>
      <c r="AF49" s="91"/>
      <c r="AG49" s="91"/>
      <c r="AH49" s="91"/>
      <c r="AI49" s="91"/>
      <c r="AJ49" s="91"/>
    </row>
    <row r="50" spans="2:36">
      <c r="B50" s="425" t="s">
        <v>91</v>
      </c>
      <c r="C50" s="425"/>
      <c r="D50" s="425"/>
      <c r="E50" s="425"/>
      <c r="F50" s="425"/>
      <c r="G50" s="425"/>
      <c r="H50" s="425"/>
      <c r="I50" s="425"/>
      <c r="J50" s="425"/>
      <c r="K50" s="425"/>
      <c r="L50" s="425"/>
      <c r="M50" s="425"/>
      <c r="N50" s="425"/>
      <c r="O50" s="425"/>
      <c r="P50" s="425"/>
      <c r="Q50" s="425"/>
      <c r="R50" s="425"/>
      <c r="S50" s="100"/>
      <c r="T50" s="79"/>
      <c r="AE50" s="91"/>
      <c r="AF50" s="91"/>
      <c r="AG50" s="91"/>
      <c r="AH50" s="91"/>
      <c r="AI50" s="91"/>
      <c r="AJ50" s="91"/>
    </row>
    <row r="51" spans="2:36"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  <c r="R51" s="425"/>
      <c r="S51" s="100"/>
      <c r="T51" s="79"/>
      <c r="AE51" s="91"/>
      <c r="AF51" s="91"/>
      <c r="AG51" s="91"/>
      <c r="AH51" s="91"/>
      <c r="AI51" s="91"/>
      <c r="AJ51" s="91"/>
    </row>
    <row r="52" spans="2:36" ht="13.5" customHeight="1">
      <c r="B52" s="425"/>
      <c r="C52" s="425"/>
      <c r="D52" s="425"/>
      <c r="E52" s="425"/>
      <c r="F52" s="425"/>
      <c r="G52" s="425"/>
      <c r="H52" s="425"/>
      <c r="I52" s="425"/>
      <c r="J52" s="425"/>
      <c r="K52" s="425"/>
      <c r="L52" s="425"/>
      <c r="M52" s="425"/>
      <c r="N52" s="425"/>
      <c r="O52" s="425"/>
      <c r="P52" s="425"/>
      <c r="Q52" s="425"/>
      <c r="R52" s="425"/>
      <c r="S52" s="100"/>
      <c r="AE52" s="91"/>
      <c r="AF52" s="91"/>
      <c r="AG52" s="91"/>
      <c r="AH52" s="91"/>
      <c r="AI52" s="91"/>
      <c r="AJ52" s="91"/>
    </row>
    <row r="53" spans="2:36" ht="12.75" customHeight="1">
      <c r="B53" s="188" t="s">
        <v>93</v>
      </c>
      <c r="C53" s="81"/>
      <c r="D53" s="81"/>
      <c r="E53" s="81"/>
      <c r="F53" s="81"/>
      <c r="G53" s="81"/>
      <c r="H53" s="92"/>
      <c r="I53" s="93"/>
      <c r="J53" s="94"/>
      <c r="K53" s="87"/>
      <c r="L53" s="177"/>
      <c r="M53" s="178"/>
      <c r="N53" s="87"/>
      <c r="O53" s="87"/>
      <c r="P53" s="88"/>
      <c r="Q53" s="98"/>
      <c r="R53" s="100"/>
      <c r="S53" s="100"/>
      <c r="AE53" s="91"/>
      <c r="AF53" s="91"/>
      <c r="AG53" s="91"/>
      <c r="AH53" s="91"/>
      <c r="AI53" s="91"/>
      <c r="AJ53" s="91"/>
    </row>
    <row r="54" spans="2:36" ht="15">
      <c r="B54" s="189" t="s">
        <v>59</v>
      </c>
      <c r="C54" s="81"/>
      <c r="D54" s="81"/>
      <c r="E54" s="81"/>
      <c r="F54" s="81"/>
      <c r="G54" s="81"/>
      <c r="H54" s="92"/>
      <c r="I54" s="93"/>
      <c r="J54" s="94"/>
      <c r="K54" s="87"/>
      <c r="L54" s="177"/>
      <c r="M54" s="178"/>
      <c r="N54" s="87"/>
      <c r="O54" s="87"/>
      <c r="P54" s="88"/>
      <c r="Q54" s="98"/>
      <c r="R54" s="100"/>
      <c r="S54" s="100"/>
      <c r="AE54" s="91"/>
      <c r="AF54" s="91"/>
      <c r="AG54" s="91"/>
      <c r="AH54" s="91"/>
      <c r="AI54" s="91"/>
      <c r="AJ54" s="91"/>
    </row>
    <row r="55" spans="2:36">
      <c r="B55" s="190" t="s">
        <v>94</v>
      </c>
      <c r="C55" s="102"/>
      <c r="D55" s="102"/>
      <c r="E55" s="102"/>
      <c r="F55" s="106"/>
      <c r="G55" s="102"/>
      <c r="H55" s="191"/>
      <c r="I55" s="106"/>
      <c r="J55" s="102"/>
      <c r="K55" s="192"/>
      <c r="L55" s="106"/>
      <c r="M55" s="192"/>
      <c r="N55" s="104"/>
      <c r="O55" s="104"/>
      <c r="P55" s="104"/>
      <c r="Q55" s="104"/>
      <c r="R55" s="193"/>
      <c r="S55" s="101"/>
      <c r="AE55" s="91"/>
      <c r="AF55" s="91"/>
      <c r="AG55" s="91"/>
      <c r="AH55" s="91"/>
      <c r="AI55" s="91"/>
      <c r="AJ55" s="91"/>
    </row>
    <row r="56" spans="2:36" ht="6.75" customHeight="1" thickBot="1">
      <c r="B56" s="194"/>
      <c r="C56" s="153"/>
      <c r="D56" s="153"/>
      <c r="E56" s="153"/>
      <c r="F56" s="154"/>
      <c r="G56" s="153"/>
      <c r="H56" s="155"/>
      <c r="I56" s="154"/>
      <c r="J56" s="153"/>
      <c r="K56" s="156"/>
      <c r="L56" s="154"/>
      <c r="M56" s="156"/>
      <c r="N56" s="157"/>
      <c r="O56" s="157"/>
      <c r="P56" s="157"/>
      <c r="Q56" s="157"/>
      <c r="R56" s="158"/>
      <c r="S56" s="152"/>
      <c r="AE56" s="91"/>
      <c r="AF56" s="91"/>
      <c r="AG56" s="91"/>
      <c r="AH56" s="91"/>
      <c r="AI56" s="91"/>
      <c r="AJ56" s="91"/>
    </row>
    <row r="57" spans="2:36" ht="3" customHeight="1" thickTop="1">
      <c r="B57" s="101"/>
      <c r="C57" s="102"/>
      <c r="D57" s="102"/>
      <c r="E57" s="102"/>
      <c r="F57" s="106"/>
      <c r="G57" s="102"/>
      <c r="H57" s="191"/>
      <c r="I57" s="106"/>
      <c r="J57" s="102"/>
      <c r="K57" s="192"/>
      <c r="L57" s="106"/>
      <c r="M57" s="192"/>
      <c r="N57" s="104"/>
      <c r="O57" s="104"/>
      <c r="P57" s="104"/>
      <c r="Q57" s="104"/>
      <c r="R57" s="193"/>
      <c r="S57" s="101"/>
      <c r="AE57" s="91"/>
      <c r="AF57" s="91"/>
      <c r="AG57" s="91"/>
      <c r="AH57" s="91"/>
      <c r="AI57" s="91"/>
      <c r="AJ57" s="91"/>
    </row>
    <row r="58" spans="2:36">
      <c r="B58" s="101"/>
      <c r="C58" s="102"/>
      <c r="D58" s="102"/>
      <c r="E58" s="102"/>
      <c r="F58" s="336" t="s">
        <v>280</v>
      </c>
      <c r="G58" s="336"/>
      <c r="H58" s="337"/>
      <c r="I58" s="338"/>
      <c r="J58" s="339"/>
      <c r="K58" s="336"/>
      <c r="L58" s="338"/>
      <c r="M58" s="340"/>
      <c r="N58" s="341"/>
      <c r="O58" s="195"/>
      <c r="P58" s="195"/>
      <c r="Q58" s="104"/>
      <c r="R58" s="196">
        <f>$R$30</f>
        <v>120.84</v>
      </c>
      <c r="S58" s="197" t="str">
        <f>$S$30</f>
        <v>m3</v>
      </c>
      <c r="AE58" s="91"/>
      <c r="AF58" s="91"/>
      <c r="AG58" s="91"/>
      <c r="AH58" s="91"/>
      <c r="AI58" s="91"/>
      <c r="AJ58" s="91"/>
    </row>
    <row r="59" spans="2:36" ht="16.5">
      <c r="B59" s="136"/>
      <c r="C59" s="81"/>
      <c r="D59" s="81"/>
      <c r="E59" s="81"/>
      <c r="F59" s="336" t="s">
        <v>281</v>
      </c>
      <c r="G59" s="336"/>
      <c r="H59" s="342"/>
      <c r="I59" s="343"/>
      <c r="J59" s="343"/>
      <c r="K59" s="336"/>
      <c r="L59" s="344"/>
      <c r="M59" s="345"/>
      <c r="N59" s="346"/>
      <c r="O59" s="198"/>
      <c r="P59" s="198"/>
      <c r="Q59" s="103"/>
      <c r="R59" s="196">
        <f>$R$35</f>
        <v>13195.727999999999</v>
      </c>
      <c r="S59" s="199" t="str">
        <f>$S$35</f>
        <v>g</v>
      </c>
      <c r="AE59" s="91"/>
      <c r="AF59" s="91"/>
      <c r="AG59" s="91"/>
      <c r="AH59" s="91"/>
      <c r="AI59" s="91"/>
      <c r="AJ59" s="91"/>
    </row>
    <row r="60" spans="2:36">
      <c r="B60" s="426" t="s">
        <v>71</v>
      </c>
      <c r="C60" s="426"/>
      <c r="D60" s="426"/>
      <c r="E60" s="426"/>
      <c r="F60" s="426"/>
      <c r="G60" s="426"/>
      <c r="H60" s="426"/>
      <c r="I60" s="426"/>
      <c r="J60" s="426"/>
      <c r="K60" s="426"/>
      <c r="L60" s="426"/>
      <c r="M60" s="426"/>
      <c r="N60" s="426"/>
      <c r="O60" s="426"/>
      <c r="P60" s="426"/>
      <c r="Q60" s="426"/>
      <c r="R60" s="426"/>
      <c r="S60" s="426"/>
      <c r="AE60" s="91"/>
      <c r="AF60" s="91"/>
      <c r="AG60" s="91"/>
      <c r="AH60" s="91"/>
      <c r="AI60" s="91"/>
      <c r="AJ60" s="91"/>
    </row>
    <row r="61" spans="2:36">
      <c r="AE61" s="91"/>
      <c r="AF61" s="91"/>
      <c r="AG61" s="91"/>
      <c r="AH61" s="91"/>
      <c r="AI61" s="91"/>
      <c r="AJ61" s="91"/>
    </row>
  </sheetData>
  <mergeCells count="19">
    <mergeCell ref="L33:P33"/>
    <mergeCell ref="F17:I17"/>
    <mergeCell ref="B50:R52"/>
    <mergeCell ref="B60:S60"/>
    <mergeCell ref="B40:S40"/>
    <mergeCell ref="B42:S42"/>
    <mergeCell ref="B33:G33"/>
    <mergeCell ref="B34:G34"/>
    <mergeCell ref="B35:G35"/>
    <mergeCell ref="B2:S2"/>
    <mergeCell ref="F15:L15"/>
    <mergeCell ref="F26:H26"/>
    <mergeCell ref="B3:S3"/>
    <mergeCell ref="B4:S4"/>
    <mergeCell ref="F24:H24"/>
    <mergeCell ref="R18:S18"/>
    <mergeCell ref="F22:P22"/>
    <mergeCell ref="F13:L13"/>
    <mergeCell ref="B6:S6"/>
  </mergeCells>
  <phoneticPr fontId="2" type="noConversion"/>
  <dataValidations xWindow="306" yWindow="237" count="5">
    <dataValidation type="list" allowBlank="1" showErrorMessage="1" promptTitle="STREAM LEGNTH" prompt="SELECT APPROPRIATE STREAM LENGTH REQUIRED FOR EFFECTIVENESS" sqref="F24:H24" xr:uid="{00000000-0002-0000-0100-000000000000}">
      <formula1>$AF$10:$AF$14</formula1>
    </dataValidation>
    <dataValidation type="list" allowBlank="1" showErrorMessage="1" promptTitle="UNIT SELECTION" prompt="Enter Section Dimensions in_x000a_Meters or Feet_x000a__x000a_If Volume is known enter Volume in &quot;VOLUME&quot; box BELOW leaving the &quot;Length&quot;, &quot;Width&quot;, &quot;Height&quot;, &quot;Sides&quot;, &quot;Radius&quot;  boxes blanc" sqref="F8" xr:uid="{00000000-0002-0000-0100-000001000000}">
      <formula1>$W$4:$W$6</formula1>
    </dataValidation>
    <dataValidation type="list" allowBlank="1" showErrorMessage="1" promptTitle="ROOM SHAPE" prompt="SELECT ROOM SHAPE" sqref="F17:I17" xr:uid="{00000000-0002-0000-0100-000002000000}">
      <formula1>$AD$10:$AD$14</formula1>
    </dataValidation>
    <dataValidation type="list" allowBlank="1" showInputMessage="1" showErrorMessage="1" sqref="F22" xr:uid="{00000000-0002-0000-0100-000003000000}">
      <formula1>$Y$4:$Y$8</formula1>
    </dataValidation>
    <dataValidation type="list" allowBlank="1" showErrorMessage="1" promptTitle="ROOM TYPE" prompt="SELECT TYPE OF ROOM AS APPLICABLE" sqref="F15:L15" xr:uid="{00000000-0002-0000-0100-000004000000}">
      <formula1>$W$16:$W$42</formula1>
    </dataValidation>
  </dataValidations>
  <printOptions horizontalCentered="1"/>
  <pageMargins left="0.51181102362204722" right="0.59055118110236227" top="0.39370078740157483" bottom="0.19685039370078741" header="0.51181102362204722" footer="0.51181102362204722"/>
  <pageSetup paperSize="9" scale="93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A57"/>
  <sheetViews>
    <sheetView topLeftCell="A19" workbookViewId="0">
      <selection activeCell="N31" sqref="N31:P31"/>
    </sheetView>
  </sheetViews>
  <sheetFormatPr defaultColWidth="9.140625" defaultRowHeight="12.75"/>
  <cols>
    <col min="1" max="1" width="1.42578125" style="77" customWidth="1"/>
    <col min="2" max="2" width="5.140625" style="77" customWidth="1"/>
    <col min="3" max="3" width="4.7109375" style="77" customWidth="1"/>
    <col min="4" max="4" width="4.85546875" style="77" customWidth="1"/>
    <col min="5" max="5" width="5.28515625" style="77" customWidth="1"/>
    <col min="6" max="6" width="9" style="77" customWidth="1"/>
    <col min="7" max="7" width="2.5703125" style="77" customWidth="1"/>
    <col min="8" max="8" width="1.5703125" style="77" customWidth="1"/>
    <col min="9" max="9" width="8.5703125" style="77" customWidth="1"/>
    <col min="10" max="10" width="2.5703125" style="77" customWidth="1"/>
    <col min="11" max="11" width="1.85546875" style="77" customWidth="1"/>
    <col min="12" max="12" width="10.85546875" style="77" bestFit="1" customWidth="1"/>
    <col min="13" max="13" width="4.42578125" style="77" customWidth="1"/>
    <col min="14" max="14" width="2" style="77" customWidth="1"/>
    <col min="15" max="15" width="10.5703125" style="77" bestFit="1" customWidth="1"/>
    <col min="16" max="16" width="1.85546875" style="77" customWidth="1"/>
    <col min="17" max="17" width="7.28515625" style="77" customWidth="1"/>
    <col min="18" max="18" width="3" style="77" bestFit="1" customWidth="1"/>
    <col min="19" max="19" width="2.7109375" style="77" customWidth="1"/>
    <col min="20" max="20" width="4.5703125" style="77" customWidth="1"/>
    <col min="21" max="21" width="15.7109375" style="77" customWidth="1"/>
    <col min="22" max="22" width="11.7109375" style="77" customWidth="1"/>
    <col min="23" max="28" width="4.5703125" style="77" customWidth="1"/>
    <col min="29" max="16384" width="9.140625" style="77"/>
  </cols>
  <sheetData>
    <row r="1" spans="2:27" ht="6" customHeight="1"/>
    <row r="2" spans="2:27" ht="39.950000000000003" customHeight="1">
      <c r="B2" s="486" t="str">
        <f>'Project Info Input'!B2:R2</f>
        <v>Installer company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</row>
    <row r="3" spans="2:27" ht="35.1" customHeight="1">
      <c r="B3" s="410" t="s">
        <v>160</v>
      </c>
      <c r="C3" s="410"/>
      <c r="D3" s="410"/>
      <c r="E3" s="410"/>
      <c r="F3" s="410"/>
      <c r="G3" s="410"/>
      <c r="H3" s="410"/>
      <c r="I3" s="410"/>
      <c r="J3" s="410"/>
      <c r="K3" s="410"/>
      <c r="L3" s="410"/>
      <c r="M3" s="410"/>
      <c r="N3" s="410"/>
      <c r="O3" s="410"/>
      <c r="P3" s="410"/>
      <c r="Q3" s="410"/>
      <c r="R3" s="410"/>
    </row>
    <row r="4" spans="2:27">
      <c r="B4" s="411" t="s">
        <v>67</v>
      </c>
      <c r="C4" s="411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</row>
    <row r="5" spans="2:27"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W5" s="79"/>
      <c r="X5" s="79"/>
      <c r="Y5" s="79"/>
      <c r="Z5" s="79"/>
    </row>
    <row r="6" spans="2:27" ht="15">
      <c r="B6" s="487" t="s">
        <v>125</v>
      </c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W6" s="79"/>
      <c r="X6" s="79"/>
      <c r="Y6" s="79"/>
      <c r="Z6" s="79"/>
    </row>
    <row r="7" spans="2:27">
      <c r="B7" s="488" t="str">
        <f>IF($L$10=0,"PERFORM VOLUME &amp; MASS REQUIRED CALCULATIONS FIRST ON NEXT SHEET","")</f>
        <v/>
      </c>
      <c r="C7" s="488"/>
      <c r="D7" s="488"/>
      <c r="E7" s="488"/>
      <c r="F7" s="488"/>
      <c r="G7" s="488"/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W7" s="79"/>
      <c r="X7" s="79"/>
      <c r="Y7" s="79"/>
      <c r="Z7" s="79"/>
    </row>
    <row r="8" spans="2:27" ht="10.5" customHeight="1">
      <c r="B8" s="80"/>
      <c r="C8" s="81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1"/>
      <c r="Q8" s="81"/>
      <c r="R8" s="81"/>
      <c r="V8" s="90"/>
      <c r="W8" s="91"/>
      <c r="X8" s="91"/>
      <c r="Y8" s="91"/>
      <c r="Z8" s="91"/>
      <c r="AA8" s="90"/>
    </row>
    <row r="9" spans="2:27" ht="15.75" customHeight="1">
      <c r="B9" s="83" t="s">
        <v>126</v>
      </c>
      <c r="C9" s="84"/>
      <c r="D9" s="85"/>
      <c r="E9" s="84"/>
      <c r="F9" s="86"/>
      <c r="G9" s="81"/>
      <c r="H9" s="81"/>
      <c r="I9" s="87"/>
      <c r="J9" s="87"/>
      <c r="K9" s="87"/>
      <c r="L9" s="88"/>
      <c r="M9" s="88"/>
      <c r="N9" s="88"/>
      <c r="O9" s="88"/>
      <c r="P9" s="87"/>
      <c r="Q9" s="87"/>
      <c r="R9" s="89"/>
      <c r="V9" s="90"/>
      <c r="W9" s="91"/>
      <c r="X9" s="91"/>
      <c r="Y9" s="91"/>
      <c r="Z9" s="91"/>
      <c r="AA9" s="90"/>
    </row>
    <row r="10" spans="2:27" ht="12.75" customHeight="1">
      <c r="B10" s="83" t="s">
        <v>56</v>
      </c>
      <c r="C10" s="81"/>
      <c r="D10" s="81"/>
      <c r="E10" s="81"/>
      <c r="F10" s="81"/>
      <c r="G10" s="81"/>
      <c r="H10" s="92"/>
      <c r="I10" s="93"/>
      <c r="J10" s="94"/>
      <c r="K10" s="87"/>
      <c r="L10" s="95">
        <f>'Volume 1 Calcs'!$R$35</f>
        <v>13195.727999999999</v>
      </c>
      <c r="M10" s="96" t="str">
        <f>'Volume 1 Calcs'!$S$35</f>
        <v>g</v>
      </c>
      <c r="N10" s="87"/>
      <c r="O10" s="97"/>
      <c r="P10" s="98"/>
      <c r="Q10" s="99"/>
      <c r="R10" s="100"/>
      <c r="V10" s="90"/>
      <c r="W10" s="91"/>
      <c r="X10" s="91"/>
      <c r="Y10" s="91"/>
      <c r="Z10" s="91"/>
      <c r="AA10" s="90"/>
    </row>
    <row r="11" spans="2:27" ht="12.75" customHeight="1"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2"/>
      <c r="N11" s="103"/>
      <c r="O11" s="103"/>
      <c r="P11" s="103"/>
      <c r="Q11" s="104"/>
      <c r="R11" s="104"/>
      <c r="V11" s="90"/>
      <c r="W11" s="91"/>
      <c r="X11" s="91"/>
      <c r="Y11" s="91"/>
      <c r="Z11" s="91"/>
      <c r="AA11" s="90"/>
    </row>
    <row r="12" spans="2:27" ht="12.75" customHeight="1">
      <c r="B12" s="105" t="s">
        <v>125</v>
      </c>
      <c r="C12" s="81"/>
      <c r="D12" s="81"/>
      <c r="E12" s="81"/>
      <c r="F12" s="106"/>
      <c r="G12" s="102"/>
      <c r="H12" s="107"/>
      <c r="I12" s="106"/>
      <c r="J12" s="102"/>
      <c r="K12" s="107"/>
      <c r="L12" s="95">
        <f>IF('Volume 1 Calcs'!$R$58&lt;&gt;"",'Volume 1 Calcs'!$R$30,"")</f>
        <v>120.84</v>
      </c>
      <c r="M12" s="96" t="str">
        <f>'Volume 1 Calcs'!S58</f>
        <v>m3</v>
      </c>
      <c r="N12" s="103"/>
      <c r="O12" s="103"/>
      <c r="P12" s="103"/>
      <c r="Q12" s="103"/>
      <c r="R12" s="103"/>
      <c r="V12" s="90"/>
      <c r="W12" s="91"/>
      <c r="X12" s="91"/>
      <c r="Y12" s="91"/>
      <c r="Z12" s="91"/>
      <c r="AA12" s="90"/>
    </row>
    <row r="13" spans="2:27" ht="12.75" customHeight="1">
      <c r="B13" s="80"/>
      <c r="C13" s="81"/>
      <c r="D13" s="81"/>
      <c r="E13" s="81"/>
      <c r="F13" s="106"/>
      <c r="G13" s="102"/>
      <c r="H13" s="107"/>
      <c r="I13" s="102"/>
      <c r="J13" s="102"/>
      <c r="K13" s="107"/>
      <c r="L13" s="106"/>
      <c r="M13" s="108"/>
      <c r="N13" s="103"/>
      <c r="O13" s="103"/>
      <c r="P13" s="103"/>
      <c r="Q13" s="103"/>
      <c r="R13" s="103"/>
      <c r="V13" s="90"/>
      <c r="W13" s="91"/>
      <c r="X13" s="91"/>
      <c r="Y13" s="91"/>
      <c r="Z13" s="91"/>
      <c r="AA13" s="90"/>
    </row>
    <row r="14" spans="2:27" ht="12.75" customHeight="1">
      <c r="B14" s="485" t="s">
        <v>74</v>
      </c>
      <c r="C14" s="485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V14" s="90"/>
      <c r="W14" s="91"/>
      <c r="X14" s="91"/>
      <c r="Y14" s="91"/>
      <c r="Z14" s="91"/>
      <c r="AA14" s="90"/>
    </row>
    <row r="15" spans="2:27">
      <c r="B15" s="485" t="s">
        <v>283</v>
      </c>
      <c r="C15" s="485"/>
      <c r="D15" s="485"/>
      <c r="E15" s="485"/>
      <c r="F15" s="485"/>
      <c r="G15" s="485"/>
      <c r="H15" s="485"/>
      <c r="I15" s="485"/>
      <c r="J15" s="485" t="s">
        <v>284</v>
      </c>
      <c r="K15" s="485"/>
      <c r="L15" s="485"/>
      <c r="M15" s="485"/>
      <c r="N15" s="485"/>
      <c r="O15" s="485"/>
      <c r="P15" s="485"/>
      <c r="Q15" s="485"/>
      <c r="R15" s="485"/>
      <c r="W15" s="91"/>
      <c r="X15" s="91"/>
      <c r="Y15" s="91"/>
      <c r="Z15" s="91"/>
    </row>
    <row r="16" spans="2:27" ht="13.5" customHeight="1">
      <c r="B16" s="482" t="str">
        <f>'Volume 1 Calcs'!B40</f>
        <v>FP-500S, FP-1200, FP-2000, FP-3000</v>
      </c>
      <c r="C16" s="482"/>
      <c r="D16" s="482"/>
      <c r="E16" s="482"/>
      <c r="F16" s="482"/>
      <c r="G16" s="482"/>
      <c r="H16" s="482"/>
      <c r="I16" s="482"/>
      <c r="J16" s="482" t="str">
        <f>'Volume 1 Calcs'!B42</f>
        <v>FP-500S, FP-1200, FP-2000, FP-3000</v>
      </c>
      <c r="K16" s="482"/>
      <c r="L16" s="482"/>
      <c r="M16" s="482"/>
      <c r="N16" s="482"/>
      <c r="O16" s="482"/>
      <c r="P16" s="482"/>
      <c r="Q16" s="482"/>
      <c r="R16" s="483"/>
      <c r="W16" s="91"/>
      <c r="X16" s="91"/>
      <c r="Y16" s="91"/>
      <c r="Z16" s="91"/>
    </row>
    <row r="17" spans="2:26" ht="9.75" customHeight="1">
      <c r="B17" s="482"/>
      <c r="C17" s="482"/>
      <c r="D17" s="482"/>
      <c r="E17" s="482"/>
      <c r="F17" s="482"/>
      <c r="G17" s="482"/>
      <c r="H17" s="482"/>
      <c r="I17" s="482"/>
      <c r="J17" s="482"/>
      <c r="K17" s="482"/>
      <c r="L17" s="482"/>
      <c r="M17" s="482"/>
      <c r="N17" s="482"/>
      <c r="O17" s="482"/>
      <c r="P17" s="482"/>
      <c r="Q17" s="482"/>
      <c r="R17" s="483"/>
      <c r="W17" s="91"/>
      <c r="X17" s="91"/>
      <c r="Y17" s="91"/>
      <c r="Z17" s="91"/>
    </row>
    <row r="18" spans="2:26" ht="13.5" customHeight="1">
      <c r="B18" s="110" t="s">
        <v>3</v>
      </c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W18" s="91"/>
      <c r="X18" s="91"/>
      <c r="Y18" s="91"/>
      <c r="Z18" s="91"/>
    </row>
    <row r="19" spans="2:26" ht="14.25" customHeight="1" thickBot="1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W19" s="91"/>
      <c r="X19" s="91"/>
      <c r="Y19" s="91"/>
      <c r="Z19" s="91"/>
    </row>
    <row r="20" spans="2:26" ht="14.25" customHeight="1" thickTop="1">
      <c r="B20" s="111" t="s">
        <v>4</v>
      </c>
      <c r="C20" s="484" t="s">
        <v>5</v>
      </c>
      <c r="D20" s="484"/>
      <c r="E20" s="484"/>
      <c r="F20" s="484"/>
      <c r="G20" s="484"/>
      <c r="H20" s="484"/>
      <c r="I20" s="480" t="s">
        <v>21</v>
      </c>
      <c r="J20" s="481"/>
      <c r="K20" s="480" t="s">
        <v>6</v>
      </c>
      <c r="L20" s="481"/>
      <c r="M20" s="481"/>
      <c r="N20" s="478" t="s">
        <v>66</v>
      </c>
      <c r="O20" s="478"/>
      <c r="P20" s="478"/>
      <c r="Q20" s="478"/>
      <c r="R20" s="479"/>
      <c r="U20" s="472" t="s">
        <v>128</v>
      </c>
      <c r="V20" s="472"/>
      <c r="W20" s="91"/>
      <c r="X20" s="91"/>
      <c r="Y20" s="91"/>
      <c r="Z20" s="91"/>
    </row>
    <row r="21" spans="2:26" ht="15" customHeight="1" thickBot="1">
      <c r="B21" s="112"/>
      <c r="C21" s="477"/>
      <c r="D21" s="477"/>
      <c r="E21" s="477"/>
      <c r="F21" s="477"/>
      <c r="G21" s="477"/>
      <c r="H21" s="477"/>
      <c r="I21" s="474" t="s">
        <v>235</v>
      </c>
      <c r="J21" s="474"/>
      <c r="K21" s="474"/>
      <c r="L21" s="474"/>
      <c r="M21" s="474"/>
      <c r="N21" s="475" t="s">
        <v>235</v>
      </c>
      <c r="O21" s="475"/>
      <c r="P21" s="475"/>
      <c r="Q21" s="475"/>
      <c r="R21" s="476"/>
      <c r="U21" s="473" t="s">
        <v>129</v>
      </c>
      <c r="V21" s="473"/>
      <c r="W21" s="91"/>
      <c r="X21" s="91"/>
      <c r="Y21" s="91"/>
      <c r="Z21" s="91"/>
    </row>
    <row r="22" spans="2:26" ht="15" customHeight="1" thickTop="1">
      <c r="B22" s="221">
        <v>1</v>
      </c>
      <c r="C22" s="458" t="s">
        <v>9</v>
      </c>
      <c r="D22" s="459"/>
      <c r="E22" s="459"/>
      <c r="F22" s="459"/>
      <c r="G22" s="113">
        <f t="shared" ref="G22:G35" si="0">K22*I22</f>
        <v>0</v>
      </c>
      <c r="H22" s="114"/>
      <c r="I22" s="469">
        <v>8</v>
      </c>
      <c r="J22" s="470"/>
      <c r="K22" s="465"/>
      <c r="L22" s="465"/>
      <c r="M22" s="465"/>
      <c r="N22" s="468"/>
      <c r="O22" s="468"/>
      <c r="P22" s="468"/>
      <c r="Q22" s="115">
        <f>K22*I22</f>
        <v>0</v>
      </c>
      <c r="R22" s="116"/>
      <c r="U22" s="216">
        <v>11.8</v>
      </c>
      <c r="V22" s="215">
        <f>K22*U22</f>
        <v>0</v>
      </c>
      <c r="W22" s="43"/>
    </row>
    <row r="23" spans="2:26" ht="15" customHeight="1">
      <c r="B23" s="222">
        <v>2</v>
      </c>
      <c r="C23" s="466" t="s">
        <v>105</v>
      </c>
      <c r="D23" s="467"/>
      <c r="E23" s="467"/>
      <c r="F23" s="467"/>
      <c r="G23" s="117">
        <f t="shared" si="0"/>
        <v>0</v>
      </c>
      <c r="H23" s="114"/>
      <c r="I23" s="435">
        <v>20</v>
      </c>
      <c r="J23" s="436"/>
      <c r="K23" s="444"/>
      <c r="L23" s="444"/>
      <c r="M23" s="444"/>
      <c r="N23" s="446"/>
      <c r="O23" s="446"/>
      <c r="P23" s="446"/>
      <c r="Q23" s="118">
        <f t="shared" ref="Q23:Q34" si="1">K23*I23</f>
        <v>0</v>
      </c>
      <c r="R23" s="119"/>
      <c r="U23" s="216">
        <v>22.5</v>
      </c>
      <c r="V23" s="215">
        <f t="shared" ref="V23:V35" si="2">K23*U23</f>
        <v>0</v>
      </c>
      <c r="W23" s="1"/>
    </row>
    <row r="24" spans="2:26" ht="15" customHeight="1">
      <c r="B24" s="221">
        <v>3</v>
      </c>
      <c r="C24" s="461" t="s">
        <v>228</v>
      </c>
      <c r="D24" s="462"/>
      <c r="E24" s="462"/>
      <c r="F24" s="462"/>
      <c r="G24" s="117">
        <f t="shared" si="0"/>
        <v>0</v>
      </c>
      <c r="H24" s="212"/>
      <c r="I24" s="463">
        <v>20</v>
      </c>
      <c r="J24" s="464"/>
      <c r="K24" s="460"/>
      <c r="L24" s="460"/>
      <c r="M24" s="460"/>
      <c r="N24" s="471"/>
      <c r="O24" s="471"/>
      <c r="P24" s="471"/>
      <c r="Q24" s="213">
        <f t="shared" si="1"/>
        <v>0</v>
      </c>
      <c r="R24" s="214"/>
      <c r="U24" s="216">
        <v>19.5</v>
      </c>
      <c r="V24" s="215">
        <f t="shared" si="2"/>
        <v>0</v>
      </c>
      <c r="W24" s="1"/>
    </row>
    <row r="25" spans="2:26" ht="15" customHeight="1">
      <c r="B25" s="222">
        <v>4</v>
      </c>
      <c r="C25" s="430" t="s">
        <v>227</v>
      </c>
      <c r="D25" s="431"/>
      <c r="E25" s="431"/>
      <c r="F25" s="431"/>
      <c r="G25" s="117">
        <f t="shared" si="0"/>
        <v>0</v>
      </c>
      <c r="H25" s="120"/>
      <c r="I25" s="435">
        <v>40</v>
      </c>
      <c r="J25" s="436"/>
      <c r="K25" s="444"/>
      <c r="L25" s="444"/>
      <c r="M25" s="444"/>
      <c r="N25" s="118"/>
      <c r="O25" s="118"/>
      <c r="P25" s="118"/>
      <c r="Q25" s="118">
        <f t="shared" si="1"/>
        <v>0</v>
      </c>
      <c r="R25" s="119"/>
      <c r="U25" s="216">
        <v>45</v>
      </c>
      <c r="V25" s="215">
        <f t="shared" si="2"/>
        <v>0</v>
      </c>
      <c r="W25" s="1"/>
    </row>
    <row r="26" spans="2:26" ht="15" customHeight="1">
      <c r="B26" s="221">
        <v>5</v>
      </c>
      <c r="C26" s="430" t="s">
        <v>90</v>
      </c>
      <c r="D26" s="431"/>
      <c r="E26" s="431"/>
      <c r="F26" s="431"/>
      <c r="G26" s="121">
        <f t="shared" si="0"/>
        <v>0</v>
      </c>
      <c r="H26" s="114"/>
      <c r="I26" s="435">
        <v>80</v>
      </c>
      <c r="J26" s="436"/>
      <c r="K26" s="444"/>
      <c r="L26" s="444"/>
      <c r="M26" s="444"/>
      <c r="N26" s="446"/>
      <c r="O26" s="446"/>
      <c r="P26" s="446"/>
      <c r="Q26" s="118">
        <f t="shared" si="1"/>
        <v>0</v>
      </c>
      <c r="R26" s="119"/>
      <c r="U26" s="216">
        <v>66</v>
      </c>
      <c r="V26" s="215">
        <f t="shared" si="2"/>
        <v>0</v>
      </c>
      <c r="W26" s="1"/>
    </row>
    <row r="27" spans="2:26" ht="15" customHeight="1">
      <c r="B27" s="222">
        <v>6</v>
      </c>
      <c r="C27" s="430" t="s">
        <v>229</v>
      </c>
      <c r="D27" s="431"/>
      <c r="E27" s="431"/>
      <c r="F27" s="431"/>
      <c r="G27" s="121">
        <f t="shared" si="0"/>
        <v>0</v>
      </c>
      <c r="H27" s="114"/>
      <c r="I27" s="435">
        <v>80</v>
      </c>
      <c r="J27" s="436"/>
      <c r="K27" s="444"/>
      <c r="L27" s="444"/>
      <c r="M27" s="444"/>
      <c r="N27" s="446"/>
      <c r="O27" s="446"/>
      <c r="P27" s="446"/>
      <c r="Q27" s="118">
        <f t="shared" si="1"/>
        <v>0</v>
      </c>
      <c r="R27" s="119"/>
      <c r="U27" s="216">
        <v>66</v>
      </c>
      <c r="V27" s="215">
        <f t="shared" si="2"/>
        <v>0</v>
      </c>
      <c r="W27" s="1"/>
    </row>
    <row r="28" spans="2:26" ht="15" customHeight="1">
      <c r="B28" s="221">
        <v>7</v>
      </c>
      <c r="C28" s="430" t="s">
        <v>230</v>
      </c>
      <c r="D28" s="431"/>
      <c r="E28" s="431"/>
      <c r="F28" s="431"/>
      <c r="G28" s="121">
        <f t="shared" si="0"/>
        <v>0</v>
      </c>
      <c r="H28" s="114"/>
      <c r="I28" s="435">
        <v>100</v>
      </c>
      <c r="J28" s="436"/>
      <c r="K28" s="444"/>
      <c r="L28" s="444"/>
      <c r="M28" s="444"/>
      <c r="N28" s="446"/>
      <c r="O28" s="446"/>
      <c r="P28" s="446"/>
      <c r="Q28" s="118">
        <f t="shared" si="1"/>
        <v>0</v>
      </c>
      <c r="R28" s="119"/>
      <c r="U28" s="216">
        <v>98</v>
      </c>
      <c r="V28" s="215">
        <f t="shared" si="2"/>
        <v>0</v>
      </c>
      <c r="W28" s="1"/>
    </row>
    <row r="29" spans="2:26" ht="15" customHeight="1">
      <c r="B29" s="222">
        <v>8</v>
      </c>
      <c r="C29" s="430" t="s">
        <v>231</v>
      </c>
      <c r="D29" s="431"/>
      <c r="E29" s="431"/>
      <c r="F29" s="431"/>
      <c r="G29" s="121">
        <f t="shared" si="0"/>
        <v>0</v>
      </c>
      <c r="H29" s="114"/>
      <c r="I29" s="435">
        <v>200</v>
      </c>
      <c r="J29" s="436"/>
      <c r="K29" s="444"/>
      <c r="L29" s="444"/>
      <c r="M29" s="444"/>
      <c r="N29" s="446"/>
      <c r="O29" s="446"/>
      <c r="P29" s="446"/>
      <c r="Q29" s="118">
        <f t="shared" si="1"/>
        <v>0</v>
      </c>
      <c r="R29" s="119"/>
      <c r="U29" s="216">
        <v>113</v>
      </c>
      <c r="V29" s="215">
        <f t="shared" si="2"/>
        <v>0</v>
      </c>
      <c r="W29" s="1"/>
    </row>
    <row r="30" spans="2:26" ht="15" customHeight="1">
      <c r="B30" s="221">
        <v>9</v>
      </c>
      <c r="C30" s="430" t="s">
        <v>232</v>
      </c>
      <c r="D30" s="431"/>
      <c r="E30" s="431"/>
      <c r="F30" s="431"/>
      <c r="G30" s="121">
        <f t="shared" si="0"/>
        <v>0</v>
      </c>
      <c r="H30" s="114"/>
      <c r="I30" s="435">
        <v>500</v>
      </c>
      <c r="J30" s="436"/>
      <c r="K30" s="437"/>
      <c r="L30" s="437"/>
      <c r="M30" s="437"/>
      <c r="N30" s="446"/>
      <c r="O30" s="446"/>
      <c r="P30" s="446"/>
      <c r="Q30" s="118">
        <f t="shared" si="1"/>
        <v>0</v>
      </c>
      <c r="R30" s="119"/>
      <c r="U30" s="216">
        <v>168</v>
      </c>
      <c r="V30" s="215">
        <f t="shared" si="2"/>
        <v>0</v>
      </c>
      <c r="W30" s="1"/>
    </row>
    <row r="31" spans="2:26" ht="15" customHeight="1">
      <c r="B31" s="222">
        <v>10</v>
      </c>
      <c r="C31" s="430" t="s">
        <v>233</v>
      </c>
      <c r="D31" s="431"/>
      <c r="E31" s="431"/>
      <c r="F31" s="431"/>
      <c r="G31" s="121">
        <f t="shared" si="0"/>
        <v>1200</v>
      </c>
      <c r="H31" s="114"/>
      <c r="I31" s="435">
        <v>1200</v>
      </c>
      <c r="J31" s="436"/>
      <c r="K31" s="437">
        <v>1</v>
      </c>
      <c r="L31" s="437"/>
      <c r="M31" s="437"/>
      <c r="N31" s="446"/>
      <c r="O31" s="446"/>
      <c r="P31" s="446"/>
      <c r="Q31" s="118">
        <f t="shared" si="1"/>
        <v>1200</v>
      </c>
      <c r="R31" s="119"/>
      <c r="U31" s="216">
        <v>280</v>
      </c>
      <c r="V31" s="215">
        <f t="shared" si="2"/>
        <v>280</v>
      </c>
      <c r="W31" s="1"/>
    </row>
    <row r="32" spans="2:26" ht="15" customHeight="1">
      <c r="B32" s="221">
        <v>11</v>
      </c>
      <c r="C32" s="430" t="s">
        <v>10</v>
      </c>
      <c r="D32" s="431"/>
      <c r="E32" s="431"/>
      <c r="F32" s="431"/>
      <c r="G32" s="121">
        <f t="shared" si="0"/>
        <v>0</v>
      </c>
      <c r="H32" s="114"/>
      <c r="I32" s="435">
        <v>2000</v>
      </c>
      <c r="J32" s="436"/>
      <c r="K32" s="444"/>
      <c r="L32" s="444"/>
      <c r="M32" s="444"/>
      <c r="N32" s="446"/>
      <c r="O32" s="446"/>
      <c r="P32" s="446"/>
      <c r="Q32" s="118">
        <f t="shared" si="1"/>
        <v>0</v>
      </c>
      <c r="R32" s="119"/>
      <c r="U32" s="216">
        <v>325</v>
      </c>
      <c r="V32" s="215">
        <f t="shared" si="2"/>
        <v>0</v>
      </c>
      <c r="W32" s="1"/>
    </row>
    <row r="33" spans="2:27" ht="15" customHeight="1">
      <c r="B33" s="222">
        <v>12</v>
      </c>
      <c r="C33" s="430" t="s">
        <v>31</v>
      </c>
      <c r="D33" s="431"/>
      <c r="E33" s="431"/>
      <c r="F33" s="431"/>
      <c r="G33" s="121">
        <f t="shared" si="0"/>
        <v>12000</v>
      </c>
      <c r="H33" s="114"/>
      <c r="I33" s="435">
        <v>3000</v>
      </c>
      <c r="J33" s="436"/>
      <c r="K33" s="437">
        <v>4</v>
      </c>
      <c r="L33" s="437"/>
      <c r="M33" s="437"/>
      <c r="N33" s="118"/>
      <c r="O33" s="118"/>
      <c r="P33" s="118"/>
      <c r="Q33" s="118">
        <f t="shared" si="1"/>
        <v>12000</v>
      </c>
      <c r="R33" s="119"/>
      <c r="U33" s="216">
        <v>385</v>
      </c>
      <c r="V33" s="215">
        <f t="shared" si="2"/>
        <v>1540</v>
      </c>
      <c r="W33" s="1"/>
    </row>
    <row r="34" spans="2:27" ht="15" customHeight="1">
      <c r="B34" s="221">
        <v>13</v>
      </c>
      <c r="C34" s="430" t="s">
        <v>96</v>
      </c>
      <c r="D34" s="431"/>
      <c r="E34" s="431"/>
      <c r="F34" s="431"/>
      <c r="G34" s="121">
        <f t="shared" si="0"/>
        <v>0</v>
      </c>
      <c r="H34" s="122"/>
      <c r="I34" s="435">
        <v>5700</v>
      </c>
      <c r="J34" s="436"/>
      <c r="K34" s="444"/>
      <c r="L34" s="444"/>
      <c r="M34" s="444"/>
      <c r="N34" s="446"/>
      <c r="O34" s="446"/>
      <c r="P34" s="446"/>
      <c r="Q34" s="118">
        <f t="shared" si="1"/>
        <v>0</v>
      </c>
      <c r="R34" s="119"/>
      <c r="U34" s="216">
        <v>660</v>
      </c>
      <c r="V34" s="215">
        <f t="shared" si="2"/>
        <v>0</v>
      </c>
      <c r="W34" s="215"/>
    </row>
    <row r="35" spans="2:27" ht="15" customHeight="1">
      <c r="B35" s="292">
        <v>14</v>
      </c>
      <c r="C35" s="438" t="s">
        <v>234</v>
      </c>
      <c r="D35" s="439"/>
      <c r="E35" s="439"/>
      <c r="F35" s="439"/>
      <c r="G35" s="121" t="e">
        <f t="shared" si="0"/>
        <v>#VALUE!</v>
      </c>
      <c r="H35" s="293"/>
      <c r="I35" s="440" t="s">
        <v>237</v>
      </c>
      <c r="J35" s="441"/>
      <c r="K35" s="444"/>
      <c r="L35" s="444"/>
      <c r="M35" s="444"/>
      <c r="N35" s="294"/>
      <c r="O35" s="294"/>
      <c r="P35" s="294"/>
      <c r="Q35" s="294"/>
      <c r="R35" s="295"/>
      <c r="U35" s="216">
        <f>'Generator Cost Estimate'!N33</f>
        <v>0</v>
      </c>
      <c r="V35" s="215">
        <f t="shared" si="2"/>
        <v>0</v>
      </c>
      <c r="W35" s="215" t="s">
        <v>130</v>
      </c>
    </row>
    <row r="36" spans="2:27" ht="20.100000000000001" customHeight="1" thickBot="1">
      <c r="B36" s="123"/>
      <c r="C36" s="447"/>
      <c r="D36" s="448"/>
      <c r="E36" s="448"/>
      <c r="F36" s="448"/>
      <c r="G36" s="124"/>
      <c r="H36" s="125"/>
      <c r="I36" s="449"/>
      <c r="J36" s="450"/>
      <c r="K36" s="442"/>
      <c r="L36" s="433"/>
      <c r="M36" s="443"/>
      <c r="N36" s="442"/>
      <c r="O36" s="433"/>
      <c r="P36" s="433"/>
      <c r="Q36" s="433"/>
      <c r="R36" s="434"/>
      <c r="U36" s="216"/>
      <c r="V36" s="215"/>
      <c r="W36" s="215"/>
    </row>
    <row r="37" spans="2:27" ht="18.75" customHeight="1" thickBot="1">
      <c r="B37" s="126"/>
      <c r="C37" s="127"/>
      <c r="D37" s="128"/>
      <c r="E37" s="129"/>
      <c r="F37" s="129"/>
      <c r="G37" s="129"/>
      <c r="H37" s="129"/>
      <c r="I37" s="129"/>
      <c r="J37" s="129"/>
      <c r="K37" s="130"/>
      <c r="L37" s="131" t="s">
        <v>11</v>
      </c>
      <c r="M37" s="132"/>
      <c r="N37" s="127"/>
      <c r="O37" s="127"/>
      <c r="P37" s="127"/>
      <c r="Q37" s="133">
        <f>SUM(Q22:R36)</f>
        <v>13200</v>
      </c>
      <c r="R37" s="134" t="s">
        <v>17</v>
      </c>
      <c r="U37" s="216"/>
      <c r="V37" s="249">
        <f>SUM(V22:V36)</f>
        <v>1820</v>
      </c>
      <c r="W37" s="432" t="s">
        <v>239</v>
      </c>
      <c r="X37" s="432"/>
      <c r="Y37" s="432"/>
      <c r="Z37" s="432"/>
      <c r="AA37" s="432"/>
    </row>
    <row r="38" spans="2:27" ht="20.100000000000001" customHeight="1" thickTop="1">
      <c r="B38" s="81"/>
      <c r="C38" s="81"/>
      <c r="D38" s="135"/>
      <c r="E38" s="102"/>
      <c r="F38" s="136"/>
      <c r="G38" s="102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U38" s="217"/>
      <c r="V38" s="249"/>
      <c r="W38" s="432" t="s">
        <v>238</v>
      </c>
      <c r="X38" s="432"/>
      <c r="Y38" s="432"/>
      <c r="Z38" s="432"/>
      <c r="AA38" s="432"/>
    </row>
    <row r="39" spans="2:27" ht="20.100000000000001" customHeight="1">
      <c r="B39" s="81"/>
      <c r="C39" s="137" t="s">
        <v>69</v>
      </c>
      <c r="D39" s="137"/>
      <c r="E39" s="137"/>
      <c r="F39" s="137"/>
      <c r="G39" s="81"/>
      <c r="H39" s="81"/>
      <c r="I39" s="138"/>
      <c r="J39" s="100"/>
      <c r="K39" s="81"/>
      <c r="L39" s="81"/>
      <c r="M39" s="81"/>
      <c r="N39" s="139"/>
      <c r="O39" s="453">
        <f>Q37-L10</f>
        <v>4.272000000000844</v>
      </c>
      <c r="P39" s="453"/>
      <c r="Q39" s="453"/>
      <c r="R39" s="140" t="str">
        <f>R37</f>
        <v>g</v>
      </c>
      <c r="U39" s="246"/>
      <c r="V39" s="247"/>
      <c r="W39" s="247"/>
      <c r="X39" s="248"/>
      <c r="Y39" s="248"/>
    </row>
    <row r="40" spans="2:27">
      <c r="B40" s="81"/>
      <c r="C40" s="137" t="s">
        <v>68</v>
      </c>
      <c r="D40" s="81"/>
      <c r="E40" s="81"/>
      <c r="F40" s="81"/>
      <c r="G40" s="141"/>
      <c r="H40" s="81"/>
      <c r="I40" s="142">
        <f>IF(L10=0,"CALCULATE REQUIRED MASS FIRST",IF($Q$37=0,"SELECT GENERATORS",(Q37-L10)/L10))</f>
        <v>3.2374113804110269E-4</v>
      </c>
      <c r="J40" s="81"/>
      <c r="K40" s="81"/>
      <c r="L40" s="81"/>
      <c r="M40" s="81"/>
      <c r="N40" s="81"/>
      <c r="O40" s="143"/>
      <c r="P40" s="144"/>
      <c r="Q40" s="81"/>
      <c r="R40" s="81"/>
      <c r="U40" s="246"/>
      <c r="V40" s="247"/>
      <c r="W40" s="247"/>
      <c r="X40" s="248"/>
      <c r="Y40" s="248"/>
    </row>
    <row r="41" spans="2:27">
      <c r="B41" s="81"/>
      <c r="C41" s="137"/>
      <c r="D41" s="81"/>
      <c r="E41" s="81"/>
      <c r="F41" s="81"/>
      <c r="G41" s="141"/>
      <c r="H41" s="81"/>
      <c r="I41" s="142"/>
      <c r="J41" s="81"/>
      <c r="K41" s="81"/>
      <c r="L41" s="81"/>
      <c r="M41" s="81"/>
      <c r="N41" s="81"/>
      <c r="O41" s="143"/>
      <c r="P41" s="144"/>
      <c r="Q41" s="81"/>
      <c r="R41" s="81"/>
      <c r="U41" s="246"/>
      <c r="V41" s="247"/>
      <c r="W41" s="247"/>
      <c r="X41" s="248"/>
      <c r="Y41" s="248"/>
    </row>
    <row r="42" spans="2:27">
      <c r="B42" s="81"/>
      <c r="C42" s="136" t="s">
        <v>18</v>
      </c>
      <c r="D42" s="145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U42" s="246"/>
      <c r="V42" s="247"/>
      <c r="W42" s="247"/>
      <c r="X42" s="248"/>
      <c r="Y42" s="248"/>
    </row>
    <row r="43" spans="2:27">
      <c r="B43" s="81"/>
      <c r="C43" s="454" t="str">
        <f>IF(AND($Q$37&gt;$L$10,$Q$37&lt;$L$10*1.05),"APPROVED - CONCENTRATION IS WITHIN +5%",IF($Q$37=0,"PLEASE SELECT GENERATORS AFTER CALCULATING THE MASS OF FIREPRO REQUIRED",IF(AND($Q$37&gt;$L$10*1.05,$Q$37&lt;$L$10*1.1),"APPROVED - CONCENTRATION IS WITHIN +10%",IF(AND($Q$37&gt;$L$10*1.1,$Q$37&lt;$L$10*1.2),"APPROVED - CONCENTRATION IS WITHIN +20% - CHECK GENERATOR SELECTION FOR CORRECTNESS",IF($Q$37&gt;$L$10*1.2,"APPROVED - CONCENTRATION IS TOO HIGH - ABOVE +20% - CHECK GENERATOR SELECTION FOR CORRECTNESS","ADDITIONAL CONCENTRATION IS REQUIRED - NOT APPROVED")))))</f>
        <v>APPROVED - CONCENTRATION IS WITHIN +5%</v>
      </c>
      <c r="D43" s="455"/>
      <c r="E43" s="455"/>
      <c r="F43" s="455"/>
      <c r="G43" s="455"/>
      <c r="H43" s="455"/>
      <c r="I43" s="455"/>
      <c r="J43" s="455"/>
      <c r="K43" s="455"/>
      <c r="L43" s="455"/>
      <c r="M43" s="455"/>
      <c r="N43" s="455"/>
      <c r="O43" s="455"/>
      <c r="P43" s="456"/>
      <c r="Q43" s="456"/>
      <c r="R43" s="81"/>
      <c r="U43" s="246"/>
      <c r="V43" s="247"/>
      <c r="W43" s="247"/>
      <c r="X43" s="248"/>
      <c r="Y43" s="248"/>
    </row>
    <row r="44" spans="2:27">
      <c r="B44" s="146"/>
      <c r="C44" s="457"/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7"/>
      <c r="R44" s="81"/>
      <c r="U44" s="246"/>
      <c r="V44" s="247"/>
      <c r="W44" s="247"/>
      <c r="X44" s="248"/>
      <c r="Y44" s="248"/>
    </row>
    <row r="45" spans="2:27">
      <c r="B45" s="146" t="s">
        <v>19</v>
      </c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U45" s="246"/>
      <c r="V45" s="247"/>
      <c r="W45" s="247"/>
      <c r="X45" s="248"/>
      <c r="Y45" s="248"/>
    </row>
    <row r="46" spans="2:27">
      <c r="B46" s="451" t="s">
        <v>75</v>
      </c>
      <c r="C46" s="452"/>
      <c r="D46" s="452"/>
      <c r="E46" s="452"/>
      <c r="F46" s="452"/>
      <c r="G46" s="452"/>
      <c r="H46" s="452"/>
      <c r="I46" s="452"/>
      <c r="J46" s="452"/>
      <c r="K46" s="452"/>
      <c r="L46" s="452"/>
      <c r="M46" s="452"/>
      <c r="N46" s="452"/>
      <c r="O46" s="452"/>
      <c r="P46" s="452"/>
      <c r="Q46" s="452"/>
      <c r="R46" s="452"/>
      <c r="U46" s="216"/>
      <c r="V46" s="215"/>
      <c r="W46" s="215"/>
    </row>
    <row r="47" spans="2:27">
      <c r="B47" s="452"/>
      <c r="C47" s="452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  <c r="P47" s="452"/>
      <c r="Q47" s="452"/>
      <c r="R47" s="452"/>
      <c r="U47" s="216"/>
      <c r="V47" s="215"/>
      <c r="W47" s="215"/>
    </row>
    <row r="48" spans="2:27"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U48" s="216"/>
      <c r="V48" s="215"/>
      <c r="W48" s="215"/>
    </row>
    <row r="49" spans="2:23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U49" s="216"/>
      <c r="V49" s="215"/>
      <c r="W49" s="215"/>
    </row>
    <row r="50" spans="2:23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U50" s="216"/>
      <c r="V50" s="215"/>
      <c r="W50" s="215"/>
    </row>
    <row r="51" spans="2:23"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U51" s="216"/>
      <c r="V51" s="215"/>
      <c r="W51" s="215"/>
    </row>
    <row r="52" spans="2:23">
      <c r="B52" s="203"/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U52" s="216"/>
      <c r="V52" s="215"/>
      <c r="W52" s="215"/>
    </row>
    <row r="53" spans="2:23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U53" s="216"/>
      <c r="V53" s="215"/>
      <c r="W53" s="215"/>
    </row>
    <row r="54" spans="2:23"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U54" s="216"/>
      <c r="V54" s="215"/>
    </row>
    <row r="55" spans="2:23">
      <c r="B55" s="445" t="s">
        <v>71</v>
      </c>
      <c r="C55" s="445"/>
      <c r="D55" s="445"/>
      <c r="E55" s="445"/>
      <c r="F55" s="445"/>
      <c r="G55" s="445"/>
      <c r="H55" s="445"/>
      <c r="I55" s="445"/>
      <c r="J55" s="445"/>
      <c r="K55" s="445"/>
      <c r="L55" s="445"/>
      <c r="M55" s="445"/>
      <c r="N55" s="445"/>
      <c r="O55" s="445"/>
      <c r="P55" s="445"/>
      <c r="Q55" s="445"/>
      <c r="R55" s="445"/>
      <c r="U55" s="216"/>
      <c r="V55" s="215"/>
    </row>
    <row r="56" spans="2:23">
      <c r="U56" s="216"/>
      <c r="V56" s="215"/>
    </row>
    <row r="57" spans="2:23" ht="18">
      <c r="E57" s="148" t="str">
        <f>IF(AND('Volume 1 Calcs'!$F$8="Meters",'Volume 1 Calcs'!$L$19&lt;4),"DO NOT USE FP5700 - HEIGHT IS TO SMALL",IF(AND('Volume 1 Calcs'!$F$8="Feet",'Volume 1 Calcs'!$L$19&lt;13),"DO NOT USE FP5700 - HEIGHT IS TO SMALL",""))</f>
        <v>DO NOT USE FP5700 - HEIGHT IS TO SMALL</v>
      </c>
    </row>
  </sheetData>
  <mergeCells count="85">
    <mergeCell ref="B14:R14"/>
    <mergeCell ref="B2:R2"/>
    <mergeCell ref="B3:R3"/>
    <mergeCell ref="B4:R4"/>
    <mergeCell ref="B6:R6"/>
    <mergeCell ref="B7:R7"/>
    <mergeCell ref="B16:I17"/>
    <mergeCell ref="J16:Q17"/>
    <mergeCell ref="R16:R17"/>
    <mergeCell ref="C20:H20"/>
    <mergeCell ref="B15:I15"/>
    <mergeCell ref="J15:R15"/>
    <mergeCell ref="U20:V20"/>
    <mergeCell ref="U21:V21"/>
    <mergeCell ref="K21:M21"/>
    <mergeCell ref="N21:R21"/>
    <mergeCell ref="C21:H21"/>
    <mergeCell ref="N20:R20"/>
    <mergeCell ref="I21:J21"/>
    <mergeCell ref="I20:J20"/>
    <mergeCell ref="K20:M20"/>
    <mergeCell ref="N22:P22"/>
    <mergeCell ref="I22:J22"/>
    <mergeCell ref="K25:M25"/>
    <mergeCell ref="N23:P23"/>
    <mergeCell ref="N24:P24"/>
    <mergeCell ref="I25:J25"/>
    <mergeCell ref="C22:F22"/>
    <mergeCell ref="K23:M23"/>
    <mergeCell ref="K24:M24"/>
    <mergeCell ref="C24:F24"/>
    <mergeCell ref="I23:J23"/>
    <mergeCell ref="I24:J24"/>
    <mergeCell ref="K22:M22"/>
    <mergeCell ref="C23:F23"/>
    <mergeCell ref="N26:P26"/>
    <mergeCell ref="N27:P27"/>
    <mergeCell ref="K26:M26"/>
    <mergeCell ref="I28:J28"/>
    <mergeCell ref="I30:J30"/>
    <mergeCell ref="N28:P28"/>
    <mergeCell ref="N29:P29"/>
    <mergeCell ref="K30:M30"/>
    <mergeCell ref="I29:J29"/>
    <mergeCell ref="N30:P30"/>
    <mergeCell ref="K29:M29"/>
    <mergeCell ref="C25:F25"/>
    <mergeCell ref="C27:F27"/>
    <mergeCell ref="K27:M27"/>
    <mergeCell ref="K28:M28"/>
    <mergeCell ref="C26:F26"/>
    <mergeCell ref="I27:J27"/>
    <mergeCell ref="I26:J26"/>
    <mergeCell ref="C28:F28"/>
    <mergeCell ref="B55:R55"/>
    <mergeCell ref="N31:P31"/>
    <mergeCell ref="N32:P32"/>
    <mergeCell ref="I31:J31"/>
    <mergeCell ref="I32:J32"/>
    <mergeCell ref="C31:F31"/>
    <mergeCell ref="N34:P34"/>
    <mergeCell ref="C32:F32"/>
    <mergeCell ref="C34:F34"/>
    <mergeCell ref="C36:F36"/>
    <mergeCell ref="I36:J36"/>
    <mergeCell ref="K35:M35"/>
    <mergeCell ref="B46:R47"/>
    <mergeCell ref="N36:P36"/>
    <mergeCell ref="O39:Q39"/>
    <mergeCell ref="C43:Q44"/>
    <mergeCell ref="C29:F29"/>
    <mergeCell ref="C30:F30"/>
    <mergeCell ref="W38:AA38"/>
    <mergeCell ref="Q36:R36"/>
    <mergeCell ref="I33:J33"/>
    <mergeCell ref="K31:M31"/>
    <mergeCell ref="C35:F35"/>
    <mergeCell ref="I35:J35"/>
    <mergeCell ref="W37:AA37"/>
    <mergeCell ref="I34:J34"/>
    <mergeCell ref="K36:M36"/>
    <mergeCell ref="K32:M32"/>
    <mergeCell ref="K33:M33"/>
    <mergeCell ref="K34:M34"/>
    <mergeCell ref="C33:F33"/>
  </mergeCells>
  <phoneticPr fontId="2" type="noConversion"/>
  <printOptions horizontalCentered="1"/>
  <pageMargins left="0.74803149606299202" right="0.74803149606299202" top="0.4" bottom="0.4" header="0.19" footer="0.17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A51"/>
  <sheetViews>
    <sheetView showGridLines="0" tabSelected="1" topLeftCell="A16" workbookViewId="0">
      <selection activeCell="N20" sqref="N20:P33"/>
    </sheetView>
  </sheetViews>
  <sheetFormatPr defaultColWidth="9.140625" defaultRowHeight="12.75"/>
  <cols>
    <col min="1" max="1" width="1.42578125" style="1" customWidth="1"/>
    <col min="2" max="2" width="5.140625" style="1" customWidth="1"/>
    <col min="3" max="3" width="4.7109375" style="1" customWidth="1"/>
    <col min="4" max="4" width="4.85546875" style="1" customWidth="1"/>
    <col min="5" max="5" width="5.28515625" style="1" customWidth="1"/>
    <col min="6" max="6" width="9" style="1" customWidth="1"/>
    <col min="7" max="7" width="2.5703125" style="1" customWidth="1"/>
    <col min="8" max="8" width="1.5703125" style="1" customWidth="1"/>
    <col min="9" max="9" width="8.5703125" style="1" customWidth="1"/>
    <col min="10" max="10" width="2.5703125" style="1" customWidth="1"/>
    <col min="11" max="11" width="1.85546875" style="1" customWidth="1"/>
    <col min="12" max="12" width="10.85546875" style="1" bestFit="1" customWidth="1"/>
    <col min="13" max="13" width="4.42578125" style="1" customWidth="1"/>
    <col min="14" max="14" width="2.28515625" style="1" customWidth="1"/>
    <col min="15" max="15" width="9.140625" style="1"/>
    <col min="16" max="16" width="1.85546875" style="1" customWidth="1"/>
    <col min="17" max="17" width="7.28515625" style="1" customWidth="1"/>
    <col min="18" max="18" width="5" style="1" customWidth="1"/>
    <col min="19" max="19" width="2.7109375" style="1" customWidth="1"/>
    <col min="20" max="20" width="4.5703125" style="1" customWidth="1"/>
    <col min="21" max="21" width="6.85546875" style="1" customWidth="1"/>
    <col min="22" max="22" width="2.85546875" style="1" customWidth="1"/>
    <col min="23" max="28" width="4.5703125" style="1" customWidth="1"/>
    <col min="29" max="16384" width="9.140625" style="1"/>
  </cols>
  <sheetData>
    <row r="1" spans="2:27" ht="6" customHeight="1"/>
    <row r="2" spans="2:27" ht="39.950000000000003" customHeight="1">
      <c r="B2" s="486" t="str">
        <f>'Project Info Input'!B2:R2</f>
        <v>Installer company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</row>
    <row r="3" spans="2:27" ht="35.1" customHeight="1">
      <c r="B3" s="495" t="s">
        <v>160</v>
      </c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</row>
    <row r="4" spans="2:27">
      <c r="B4" s="496" t="s">
        <v>76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</row>
    <row r="5" spans="2:27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W5" s="16"/>
      <c r="X5" s="16"/>
      <c r="Y5" s="16"/>
      <c r="Z5" s="16"/>
    </row>
    <row r="6" spans="2:27">
      <c r="B6" s="40"/>
      <c r="C6" s="545" t="str">
        <f>IF('Volume 1 Generator Selection'!L10=0,"PERFORM VOLUME &amp; MASS CALCULATIONS FIRST FOR ALL VOLUMES","")</f>
        <v/>
      </c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5"/>
      <c r="R6" s="3"/>
      <c r="W6" s="16"/>
      <c r="X6" s="16"/>
      <c r="Y6" s="16"/>
      <c r="Z6" s="16"/>
    </row>
    <row r="7" spans="2:27" ht="15.75"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W7" s="16"/>
      <c r="X7" s="16"/>
      <c r="Y7" s="16"/>
      <c r="Z7" s="16"/>
    </row>
    <row r="8" spans="2:27" ht="12.75" customHeight="1">
      <c r="B8" s="539"/>
      <c r="C8" s="539"/>
      <c r="D8" s="539"/>
      <c r="E8" s="539"/>
      <c r="F8" s="539"/>
      <c r="G8" s="539"/>
      <c r="H8" s="539"/>
      <c r="I8" s="539"/>
      <c r="J8" s="539"/>
      <c r="K8" s="539"/>
      <c r="L8" s="539"/>
      <c r="M8" s="539"/>
      <c r="N8" s="539"/>
      <c r="O8" s="539"/>
      <c r="P8" s="539"/>
      <c r="Q8" s="539"/>
      <c r="R8" s="539"/>
      <c r="V8" s="37"/>
      <c r="W8" s="43"/>
      <c r="X8" s="43"/>
      <c r="Y8" s="43"/>
      <c r="Z8" s="43"/>
      <c r="AA8" s="37"/>
    </row>
    <row r="9" spans="2:27" ht="12.75" customHeight="1">
      <c r="B9" s="546" t="s">
        <v>27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V9" s="37"/>
      <c r="W9" s="43"/>
      <c r="X9" s="43"/>
      <c r="Y9" s="43"/>
      <c r="Z9" s="43"/>
      <c r="AA9" s="37"/>
    </row>
    <row r="10" spans="2:27" ht="12.75" customHeight="1">
      <c r="B10" s="56"/>
      <c r="C10" s="4"/>
      <c r="D10" s="4"/>
      <c r="E10" s="4"/>
      <c r="F10" s="394"/>
      <c r="G10" s="394"/>
      <c r="H10" s="394"/>
      <c r="I10" s="394"/>
      <c r="J10" s="394"/>
      <c r="K10" s="394"/>
      <c r="L10" s="17"/>
      <c r="M10" s="4"/>
      <c r="N10" s="38"/>
      <c r="O10" s="38"/>
      <c r="P10" s="38"/>
      <c r="Q10" s="49"/>
      <c r="R10" s="5"/>
      <c r="V10" s="37"/>
      <c r="W10" s="43"/>
      <c r="X10" s="43"/>
      <c r="Y10" s="43"/>
      <c r="Z10" s="43"/>
      <c r="AA10" s="37"/>
    </row>
    <row r="11" spans="2:27" ht="12.75" customHeight="1">
      <c r="B11" s="6"/>
      <c r="C11" s="6"/>
      <c r="D11" s="6"/>
      <c r="E11" s="6"/>
      <c r="F11" s="394"/>
      <c r="G11" s="394"/>
      <c r="H11" s="394"/>
      <c r="I11" s="394"/>
      <c r="J11" s="394"/>
      <c r="K11" s="394"/>
      <c r="L11" s="6"/>
      <c r="M11" s="36"/>
      <c r="N11" s="38"/>
      <c r="O11" s="547"/>
      <c r="P11" s="547"/>
      <c r="Q11" s="38"/>
      <c r="R11" s="38"/>
      <c r="V11" s="37"/>
      <c r="W11" s="43"/>
      <c r="X11" s="43"/>
      <c r="Y11" s="43"/>
      <c r="Z11" s="43"/>
      <c r="AA11" s="37"/>
    </row>
    <row r="12" spans="2:27" ht="12.75" customHeight="1">
      <c r="B12" s="45"/>
      <c r="C12" s="4"/>
      <c r="D12" s="4"/>
      <c r="E12" s="4"/>
      <c r="F12" s="394"/>
      <c r="G12" s="394"/>
      <c r="H12" s="394"/>
      <c r="I12" s="394"/>
      <c r="J12" s="394"/>
      <c r="K12" s="394"/>
      <c r="L12" s="53"/>
      <c r="M12" s="54"/>
      <c r="N12" s="38"/>
      <c r="O12" s="38"/>
      <c r="P12" s="38"/>
      <c r="Q12" s="5"/>
      <c r="R12" s="5"/>
      <c r="V12" s="37"/>
      <c r="W12" s="43"/>
      <c r="X12" s="43"/>
      <c r="Y12" s="43"/>
      <c r="Z12" s="43"/>
      <c r="AA12" s="37"/>
    </row>
    <row r="13" spans="2:27" ht="9" customHeight="1">
      <c r="B13" s="301"/>
      <c r="C13" s="4"/>
      <c r="D13" s="4"/>
      <c r="E13" s="4"/>
      <c r="F13" s="394"/>
      <c r="G13" s="394"/>
      <c r="H13" s="394"/>
      <c r="I13" s="394"/>
      <c r="J13" s="394"/>
      <c r="K13" s="394"/>
      <c r="L13" s="17"/>
      <c r="M13" s="303"/>
      <c r="N13" s="38"/>
      <c r="O13" s="38"/>
      <c r="P13" s="38"/>
      <c r="Q13" s="5"/>
      <c r="R13" s="5"/>
      <c r="V13" s="37"/>
      <c r="W13" s="43"/>
      <c r="X13" s="43"/>
      <c r="Y13" s="43"/>
      <c r="Z13" s="43"/>
      <c r="AA13" s="37"/>
    </row>
    <row r="14" spans="2:27" ht="20.25" customHeight="1">
      <c r="B14" s="55" t="s">
        <v>3</v>
      </c>
      <c r="C14" s="4"/>
      <c r="D14" s="4"/>
      <c r="E14" s="4"/>
      <c r="F14" s="394"/>
      <c r="G14" s="394"/>
      <c r="H14" s="394"/>
      <c r="I14" s="394"/>
      <c r="J14" s="394"/>
      <c r="K14" s="394"/>
      <c r="L14" s="4"/>
      <c r="M14" s="4"/>
      <c r="N14" s="4"/>
      <c r="O14" s="4"/>
      <c r="P14" s="4"/>
      <c r="Q14" s="3"/>
      <c r="R14" s="3"/>
      <c r="W14" s="43"/>
      <c r="X14" s="43"/>
      <c r="Y14" s="43"/>
      <c r="Z14" s="43"/>
    </row>
    <row r="15" spans="2:27" ht="9" customHeight="1">
      <c r="B15" s="55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W15" s="43"/>
      <c r="X15" s="43"/>
      <c r="Y15" s="43"/>
      <c r="Z15" s="43"/>
    </row>
    <row r="16" spans="2:27">
      <c r="B16" s="55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W16" s="43"/>
      <c r="X16" s="43"/>
      <c r="Y16" s="43"/>
      <c r="Z16" s="43"/>
    </row>
    <row r="17" spans="2:26" ht="4.5" customHeight="1" thickBot="1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W17" s="43"/>
      <c r="X17" s="43"/>
      <c r="Y17" s="43"/>
      <c r="Z17" s="43"/>
    </row>
    <row r="18" spans="2:26" ht="14.25" customHeight="1" thickTop="1">
      <c r="B18" s="67" t="s">
        <v>4</v>
      </c>
      <c r="C18" s="561" t="s">
        <v>5</v>
      </c>
      <c r="D18" s="562"/>
      <c r="E18" s="562"/>
      <c r="F18" s="562"/>
      <c r="G18" s="562"/>
      <c r="H18" s="563"/>
      <c r="I18" s="551" t="s">
        <v>21</v>
      </c>
      <c r="J18" s="552"/>
      <c r="K18" s="553" t="s">
        <v>6</v>
      </c>
      <c r="L18" s="554"/>
      <c r="M18" s="554"/>
      <c r="N18" s="504" t="s">
        <v>7</v>
      </c>
      <c r="O18" s="505"/>
      <c r="P18" s="505"/>
      <c r="Q18" s="497" t="s">
        <v>8</v>
      </c>
      <c r="R18" s="498"/>
      <c r="W18" s="43"/>
      <c r="X18" s="43"/>
      <c r="Y18" s="43"/>
      <c r="Z18" s="43"/>
    </row>
    <row r="19" spans="2:26" ht="14.25" customHeight="1" thickBot="1">
      <c r="B19" s="68"/>
      <c r="C19" s="548"/>
      <c r="D19" s="549"/>
      <c r="E19" s="549"/>
      <c r="F19" s="549"/>
      <c r="G19" s="549"/>
      <c r="H19" s="550"/>
      <c r="I19" s="542" t="s">
        <v>235</v>
      </c>
      <c r="J19" s="544"/>
      <c r="K19" s="542"/>
      <c r="L19" s="543"/>
      <c r="M19" s="544"/>
      <c r="N19" s="534" t="s">
        <v>236</v>
      </c>
      <c r="O19" s="535"/>
      <c r="P19" s="536"/>
      <c r="Q19" s="537"/>
      <c r="R19" s="538"/>
      <c r="W19" s="43"/>
      <c r="X19" s="43"/>
      <c r="Y19" s="43"/>
      <c r="Z19" s="43"/>
    </row>
    <row r="20" spans="2:26" ht="15" customHeight="1" thickTop="1">
      <c r="B20" s="62">
        <v>1</v>
      </c>
      <c r="C20" s="531" t="s">
        <v>9</v>
      </c>
      <c r="D20" s="532"/>
      <c r="E20" s="532"/>
      <c r="F20" s="532"/>
      <c r="G20" s="532"/>
      <c r="H20" s="533"/>
      <c r="I20" s="567">
        <v>8</v>
      </c>
      <c r="J20" s="568"/>
      <c r="K20" s="540">
        <v>0</v>
      </c>
      <c r="L20" s="540"/>
      <c r="M20" s="540"/>
      <c r="N20" s="541"/>
      <c r="O20" s="541"/>
      <c r="P20" s="541"/>
      <c r="Q20" s="489" t="str">
        <f>IF(N20*K20=0,"",N20*K20)</f>
        <v/>
      </c>
      <c r="R20" s="490"/>
      <c r="U20" s="43"/>
      <c r="V20" s="43"/>
      <c r="W20" s="43"/>
      <c r="X20" s="43"/>
      <c r="Y20" s="43"/>
      <c r="Z20" s="43"/>
    </row>
    <row r="21" spans="2:26" ht="15" customHeight="1">
      <c r="B21" s="63">
        <v>2</v>
      </c>
      <c r="C21" s="499" t="s">
        <v>105</v>
      </c>
      <c r="D21" s="500"/>
      <c r="E21" s="500"/>
      <c r="F21" s="500"/>
      <c r="G21" s="500"/>
      <c r="H21" s="501"/>
      <c r="I21" s="508">
        <v>20</v>
      </c>
      <c r="J21" s="509"/>
      <c r="K21" s="494">
        <v>0</v>
      </c>
      <c r="L21" s="494"/>
      <c r="M21" s="494"/>
      <c r="N21" s="491"/>
      <c r="O21" s="492"/>
      <c r="P21" s="493"/>
      <c r="Q21" s="489" t="str">
        <f t="shared" ref="Q21:Q30" si="0">IF(N21*K21=0,"",N21*K21)</f>
        <v/>
      </c>
      <c r="R21" s="490"/>
      <c r="U21" s="43"/>
      <c r="V21" s="43"/>
      <c r="W21" s="43"/>
      <c r="X21" s="43"/>
      <c r="Y21" s="43"/>
    </row>
    <row r="22" spans="2:26" ht="15" customHeight="1">
      <c r="B22" s="62">
        <v>3</v>
      </c>
      <c r="C22" s="564" t="s">
        <v>228</v>
      </c>
      <c r="D22" s="565"/>
      <c r="E22" s="565"/>
      <c r="F22" s="565"/>
      <c r="G22" s="565"/>
      <c r="H22" s="566"/>
      <c r="I22" s="506">
        <v>20</v>
      </c>
      <c r="J22" s="507"/>
      <c r="K22" s="494">
        <v>0</v>
      </c>
      <c r="L22" s="494"/>
      <c r="M22" s="494"/>
      <c r="N22" s="491"/>
      <c r="O22" s="492"/>
      <c r="P22" s="493"/>
      <c r="Q22" s="489" t="str">
        <f t="shared" si="0"/>
        <v/>
      </c>
      <c r="R22" s="490"/>
      <c r="U22" s="43"/>
      <c r="V22" s="43"/>
      <c r="W22" s="43"/>
      <c r="X22" s="43"/>
      <c r="Y22" s="43"/>
    </row>
    <row r="23" spans="2:26" ht="15" customHeight="1">
      <c r="B23" s="63">
        <v>4</v>
      </c>
      <c r="C23" s="499" t="s">
        <v>227</v>
      </c>
      <c r="D23" s="500"/>
      <c r="E23" s="500"/>
      <c r="F23" s="500"/>
      <c r="G23" s="500"/>
      <c r="H23" s="501"/>
      <c r="I23" s="508">
        <v>40</v>
      </c>
      <c r="J23" s="509"/>
      <c r="K23" s="494">
        <v>0</v>
      </c>
      <c r="L23" s="494"/>
      <c r="M23" s="494"/>
      <c r="N23" s="491"/>
      <c r="O23" s="492"/>
      <c r="P23" s="493"/>
      <c r="Q23" s="489" t="str">
        <f t="shared" si="0"/>
        <v/>
      </c>
      <c r="R23" s="490"/>
      <c r="U23" s="43"/>
      <c r="V23" s="43"/>
      <c r="W23" s="43"/>
      <c r="X23" s="43"/>
      <c r="Y23" s="43"/>
    </row>
    <row r="24" spans="2:26" ht="15" customHeight="1">
      <c r="B24" s="62">
        <v>5</v>
      </c>
      <c r="C24" s="499" t="s">
        <v>90</v>
      </c>
      <c r="D24" s="500"/>
      <c r="E24" s="500"/>
      <c r="F24" s="500"/>
      <c r="G24" s="500"/>
      <c r="H24" s="501"/>
      <c r="I24" s="508">
        <v>80</v>
      </c>
      <c r="J24" s="509"/>
      <c r="K24" s="494">
        <v>0</v>
      </c>
      <c r="L24" s="494"/>
      <c r="M24" s="494"/>
      <c r="N24" s="491"/>
      <c r="O24" s="492"/>
      <c r="P24" s="493"/>
      <c r="Q24" s="489" t="str">
        <f t="shared" si="0"/>
        <v/>
      </c>
      <c r="R24" s="490"/>
      <c r="U24" s="43"/>
      <c r="V24" s="43"/>
      <c r="W24" s="43"/>
      <c r="X24" s="43"/>
      <c r="Y24" s="43"/>
    </row>
    <row r="25" spans="2:26" ht="15" customHeight="1">
      <c r="B25" s="63">
        <v>6</v>
      </c>
      <c r="C25" s="499" t="s">
        <v>229</v>
      </c>
      <c r="D25" s="500"/>
      <c r="E25" s="500"/>
      <c r="F25" s="500"/>
      <c r="G25" s="500"/>
      <c r="H25" s="501"/>
      <c r="I25" s="508">
        <v>80</v>
      </c>
      <c r="J25" s="509"/>
      <c r="K25" s="494">
        <v>0</v>
      </c>
      <c r="L25" s="494"/>
      <c r="M25" s="494"/>
      <c r="N25" s="491"/>
      <c r="O25" s="492"/>
      <c r="P25" s="493"/>
      <c r="Q25" s="489" t="str">
        <f t="shared" si="0"/>
        <v/>
      </c>
      <c r="R25" s="490"/>
      <c r="U25" s="43"/>
      <c r="V25" s="43"/>
      <c r="W25" s="43"/>
      <c r="X25" s="43"/>
      <c r="Y25" s="43"/>
    </row>
    <row r="26" spans="2:26" ht="15" customHeight="1">
      <c r="B26" s="62">
        <v>7</v>
      </c>
      <c r="C26" s="499" t="s">
        <v>230</v>
      </c>
      <c r="D26" s="500"/>
      <c r="E26" s="500"/>
      <c r="F26" s="500"/>
      <c r="G26" s="500"/>
      <c r="H26" s="501"/>
      <c r="I26" s="508">
        <v>100</v>
      </c>
      <c r="J26" s="509"/>
      <c r="K26" s="494">
        <v>0</v>
      </c>
      <c r="L26" s="494"/>
      <c r="M26" s="494"/>
      <c r="N26" s="491"/>
      <c r="O26" s="492"/>
      <c r="P26" s="493"/>
      <c r="Q26" s="489" t="str">
        <f t="shared" si="0"/>
        <v/>
      </c>
      <c r="R26" s="490"/>
      <c r="U26" s="43"/>
      <c r="V26" s="43"/>
      <c r="W26" s="43"/>
      <c r="X26" s="43"/>
      <c r="Y26" s="43"/>
    </row>
    <row r="27" spans="2:26" ht="15" customHeight="1">
      <c r="B27" s="63">
        <v>8</v>
      </c>
      <c r="C27" s="499" t="s">
        <v>231</v>
      </c>
      <c r="D27" s="500"/>
      <c r="E27" s="500"/>
      <c r="F27" s="500"/>
      <c r="G27" s="500"/>
      <c r="H27" s="501"/>
      <c r="I27" s="508">
        <v>200</v>
      </c>
      <c r="J27" s="509"/>
      <c r="K27" s="494">
        <v>0</v>
      </c>
      <c r="L27" s="494"/>
      <c r="M27" s="494"/>
      <c r="N27" s="491"/>
      <c r="O27" s="492"/>
      <c r="P27" s="493"/>
      <c r="Q27" s="489" t="str">
        <f t="shared" si="0"/>
        <v/>
      </c>
      <c r="R27" s="490"/>
      <c r="U27" s="43"/>
      <c r="V27" s="43"/>
      <c r="W27" s="43"/>
      <c r="X27" s="43"/>
      <c r="Y27" s="43"/>
    </row>
    <row r="28" spans="2:26" ht="15" customHeight="1">
      <c r="B28" s="62">
        <v>9</v>
      </c>
      <c r="C28" s="499" t="s">
        <v>232</v>
      </c>
      <c r="D28" s="500"/>
      <c r="E28" s="500"/>
      <c r="F28" s="500"/>
      <c r="G28" s="500"/>
      <c r="H28" s="501"/>
      <c r="I28" s="508">
        <v>500</v>
      </c>
      <c r="J28" s="509"/>
      <c r="K28" s="494">
        <v>0</v>
      </c>
      <c r="L28" s="494"/>
      <c r="M28" s="494"/>
      <c r="N28" s="491"/>
      <c r="O28" s="492"/>
      <c r="P28" s="493"/>
      <c r="Q28" s="489" t="str">
        <f t="shared" si="0"/>
        <v/>
      </c>
      <c r="R28" s="490"/>
      <c r="U28" s="43"/>
      <c r="V28" s="43"/>
      <c r="W28" s="43"/>
      <c r="X28" s="43"/>
      <c r="Y28" s="43"/>
    </row>
    <row r="29" spans="2:26" ht="15" customHeight="1">
      <c r="B29" s="63">
        <v>10</v>
      </c>
      <c r="C29" s="499" t="s">
        <v>233</v>
      </c>
      <c r="D29" s="500"/>
      <c r="E29" s="500"/>
      <c r="F29" s="500"/>
      <c r="G29" s="500"/>
      <c r="H29" s="501"/>
      <c r="I29" s="508">
        <v>1200</v>
      </c>
      <c r="J29" s="509"/>
      <c r="K29" s="494">
        <v>0</v>
      </c>
      <c r="L29" s="494"/>
      <c r="M29" s="494"/>
      <c r="N29" s="491"/>
      <c r="O29" s="492"/>
      <c r="P29" s="493"/>
      <c r="Q29" s="489" t="str">
        <f t="shared" si="0"/>
        <v/>
      </c>
      <c r="R29" s="490"/>
      <c r="U29" s="43"/>
      <c r="V29" s="43"/>
      <c r="W29" s="43"/>
      <c r="X29" s="43"/>
      <c r="Y29" s="43"/>
    </row>
    <row r="30" spans="2:26" ht="15" customHeight="1">
      <c r="B30" s="62">
        <v>11</v>
      </c>
      <c r="C30" s="499" t="s">
        <v>10</v>
      </c>
      <c r="D30" s="500"/>
      <c r="E30" s="500"/>
      <c r="F30" s="500"/>
      <c r="G30" s="500"/>
      <c r="H30" s="501"/>
      <c r="I30" s="508">
        <v>2000</v>
      </c>
      <c r="J30" s="509"/>
      <c r="K30" s="494">
        <v>0</v>
      </c>
      <c r="L30" s="494"/>
      <c r="M30" s="494"/>
      <c r="N30" s="491"/>
      <c r="O30" s="492"/>
      <c r="P30" s="493"/>
      <c r="Q30" s="489" t="str">
        <f t="shared" si="0"/>
        <v/>
      </c>
      <c r="R30" s="490"/>
      <c r="U30" s="43"/>
      <c r="V30" s="43"/>
      <c r="W30" s="43"/>
      <c r="X30" s="43"/>
      <c r="Y30" s="43"/>
    </row>
    <row r="31" spans="2:26" ht="15" customHeight="1">
      <c r="B31" s="63">
        <v>12</v>
      </c>
      <c r="C31" s="499" t="s">
        <v>31</v>
      </c>
      <c r="D31" s="500"/>
      <c r="E31" s="500"/>
      <c r="F31" s="500"/>
      <c r="G31" s="500"/>
      <c r="H31" s="501"/>
      <c r="I31" s="508">
        <v>3000</v>
      </c>
      <c r="J31" s="509"/>
      <c r="K31" s="494">
        <v>0</v>
      </c>
      <c r="L31" s="494"/>
      <c r="M31" s="494"/>
      <c r="N31" s="491"/>
      <c r="O31" s="492"/>
      <c r="P31" s="493"/>
      <c r="Q31" s="512" t="str">
        <f>IF(N31*K31=0,"",N31*K31)</f>
        <v/>
      </c>
      <c r="R31" s="513"/>
      <c r="U31" s="43"/>
      <c r="V31" s="43"/>
      <c r="W31" s="43"/>
      <c r="X31" s="43"/>
      <c r="Y31" s="43"/>
    </row>
    <row r="32" spans="2:26" ht="15" customHeight="1">
      <c r="B32" s="62">
        <v>13</v>
      </c>
      <c r="C32" s="499" t="s">
        <v>96</v>
      </c>
      <c r="D32" s="500"/>
      <c r="E32" s="500"/>
      <c r="F32" s="500"/>
      <c r="G32" s="500"/>
      <c r="H32" s="501"/>
      <c r="I32" s="508">
        <v>5700</v>
      </c>
      <c r="J32" s="509"/>
      <c r="K32" s="494">
        <v>0</v>
      </c>
      <c r="L32" s="494"/>
      <c r="M32" s="494"/>
      <c r="N32" s="491"/>
      <c r="O32" s="492"/>
      <c r="P32" s="493"/>
      <c r="Q32" s="512" t="str">
        <f>IF(N32*K32=0,"",N32*K32)</f>
        <v/>
      </c>
      <c r="R32" s="513"/>
      <c r="U32" s="43"/>
      <c r="V32" s="43"/>
      <c r="W32" s="43"/>
      <c r="X32" s="43"/>
      <c r="Y32" s="43"/>
    </row>
    <row r="33" spans="2:25" ht="15" customHeight="1" thickBot="1">
      <c r="B33" s="65">
        <v>14</v>
      </c>
      <c r="C33" s="555" t="s">
        <v>234</v>
      </c>
      <c r="D33" s="556"/>
      <c r="E33" s="556"/>
      <c r="F33" s="556"/>
      <c r="G33" s="556"/>
      <c r="H33" s="557"/>
      <c r="I33" s="559"/>
      <c r="J33" s="560"/>
      <c r="K33" s="558">
        <v>0</v>
      </c>
      <c r="L33" s="558"/>
      <c r="M33" s="558"/>
      <c r="N33" s="522"/>
      <c r="O33" s="523"/>
      <c r="P33" s="524"/>
      <c r="Q33" s="527" t="str">
        <f>IF(N33*K33=0,"",N33*K33)</f>
        <v/>
      </c>
      <c r="R33" s="528"/>
      <c r="U33" s="43"/>
      <c r="V33" s="43"/>
      <c r="W33" s="43"/>
      <c r="X33" s="43"/>
      <c r="Y33" s="43"/>
    </row>
    <row r="34" spans="2:25" ht="20.100000000000001" customHeight="1" thickBot="1">
      <c r="B34" s="69" t="s">
        <v>97</v>
      </c>
      <c r="C34" s="58"/>
      <c r="D34" s="59"/>
      <c r="E34" s="60"/>
      <c r="F34" s="60"/>
      <c r="G34" s="60"/>
      <c r="H34" s="60"/>
      <c r="I34" s="60"/>
      <c r="J34" s="60"/>
      <c r="K34" s="61"/>
      <c r="L34" s="58"/>
      <c r="M34" s="58"/>
      <c r="N34" s="58"/>
      <c r="O34" s="61" t="s">
        <v>11</v>
      </c>
      <c r="P34" s="64"/>
      <c r="Q34" s="529">
        <f>SUM(Q20:R33)</f>
        <v>0</v>
      </c>
      <c r="R34" s="530"/>
      <c r="U34" s="43"/>
      <c r="V34" s="43"/>
      <c r="W34" s="43"/>
      <c r="X34" s="43"/>
      <c r="Y34" s="43"/>
    </row>
    <row r="35" spans="2:25" ht="18" customHeight="1" thickTop="1">
      <c r="B35" s="4"/>
      <c r="C35" s="4"/>
      <c r="D35" s="12"/>
      <c r="E35" s="13"/>
      <c r="F35" s="13"/>
      <c r="G35" s="13"/>
      <c r="H35" s="13"/>
      <c r="I35" s="13"/>
      <c r="J35" s="13"/>
      <c r="K35" s="38"/>
      <c r="L35" s="73"/>
      <c r="M35" s="73"/>
      <c r="N35" s="73"/>
      <c r="O35" s="73" t="s">
        <v>81</v>
      </c>
      <c r="P35" s="74"/>
      <c r="Q35" s="525">
        <f>'Electrical Cost Estimate'!Q45:R45</f>
        <v>0</v>
      </c>
      <c r="R35" s="526"/>
    </row>
    <row r="36" spans="2:25" ht="18" customHeight="1">
      <c r="B36" s="4"/>
      <c r="C36" s="4"/>
      <c r="D36" s="12"/>
      <c r="E36" s="13"/>
      <c r="F36" s="13"/>
      <c r="G36" s="13"/>
      <c r="H36" s="13"/>
      <c r="I36" s="13"/>
      <c r="J36" s="13"/>
      <c r="K36" s="38"/>
      <c r="L36" s="36"/>
      <c r="M36" s="36"/>
      <c r="N36" s="36"/>
      <c r="O36" s="36" t="s">
        <v>80</v>
      </c>
      <c r="P36" s="72"/>
      <c r="Q36" s="510"/>
      <c r="R36" s="511"/>
    </row>
    <row r="37" spans="2:25" ht="18" customHeight="1">
      <c r="B37" s="57"/>
      <c r="C37" s="3"/>
      <c r="D37" s="12"/>
      <c r="E37" s="4"/>
      <c r="F37" s="11"/>
      <c r="G37" s="4"/>
      <c r="H37" s="3"/>
      <c r="I37" s="3"/>
      <c r="J37" s="3"/>
      <c r="K37" s="3"/>
      <c r="L37" s="71"/>
      <c r="M37" s="71"/>
      <c r="N37" s="71"/>
      <c r="O37" s="71" t="s">
        <v>82</v>
      </c>
      <c r="P37" s="72"/>
      <c r="Q37" s="510"/>
      <c r="R37" s="511"/>
    </row>
    <row r="38" spans="2:25" ht="18" customHeight="1">
      <c r="B38" s="3"/>
      <c r="C38" s="14"/>
      <c r="D38" s="14"/>
      <c r="E38" s="14"/>
      <c r="F38" s="14"/>
      <c r="G38" s="3"/>
      <c r="H38" s="3"/>
      <c r="I38" s="52"/>
      <c r="J38" s="44"/>
      <c r="K38" s="3"/>
      <c r="L38" s="71"/>
      <c r="M38" s="71"/>
      <c r="N38" s="71"/>
      <c r="O38" s="71" t="s">
        <v>83</v>
      </c>
      <c r="P38" s="72"/>
      <c r="Q38" s="510"/>
      <c r="R38" s="511"/>
    </row>
    <row r="39" spans="2:25" ht="18" customHeight="1">
      <c r="B39" s="3"/>
      <c r="C39" s="14"/>
      <c r="D39" s="14"/>
      <c r="E39" s="14"/>
      <c r="F39" s="14"/>
      <c r="G39" s="3"/>
      <c r="H39" s="3"/>
      <c r="I39" s="52"/>
      <c r="J39" s="44"/>
      <c r="K39" s="3"/>
      <c r="L39" s="71"/>
      <c r="M39" s="71"/>
      <c r="N39" s="71"/>
      <c r="O39" s="71" t="s">
        <v>86</v>
      </c>
      <c r="P39" s="36"/>
      <c r="Q39" s="520">
        <f>SUM(Q34:R38)</f>
        <v>0</v>
      </c>
      <c r="R39" s="521"/>
    </row>
    <row r="40" spans="2:25" ht="18" customHeight="1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70" t="s">
        <v>85</v>
      </c>
      <c r="P40" s="3"/>
      <c r="Q40" s="514"/>
      <c r="R40" s="515"/>
    </row>
    <row r="41" spans="2:25" ht="18" customHeight="1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70" t="s">
        <v>86</v>
      </c>
      <c r="P41" s="3"/>
      <c r="Q41" s="518">
        <f>Q39-Q40</f>
        <v>0</v>
      </c>
      <c r="R41" s="519"/>
    </row>
    <row r="42" spans="2:25" ht="18" customHeight="1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75" t="s">
        <v>84</v>
      </c>
      <c r="N42" s="3"/>
      <c r="O42" s="202">
        <v>0.18</v>
      </c>
      <c r="P42" s="3"/>
      <c r="Q42" s="502">
        <f>Q41*O42</f>
        <v>0</v>
      </c>
      <c r="R42" s="503"/>
    </row>
    <row r="43" spans="2:25" ht="21.75" customHeight="1" thickBot="1">
      <c r="B43" s="3"/>
      <c r="C43" s="11"/>
      <c r="D43" s="15"/>
      <c r="E43" s="3"/>
      <c r="F43" s="3"/>
      <c r="G43" s="3"/>
      <c r="H43" s="3"/>
      <c r="I43" s="3"/>
      <c r="J43" s="3"/>
      <c r="K43" s="3"/>
      <c r="L43" s="3"/>
      <c r="M43" s="3"/>
      <c r="N43" s="3"/>
      <c r="O43" s="76" t="s">
        <v>11</v>
      </c>
      <c r="P43" s="3"/>
      <c r="Q43" s="516">
        <f>SUM(Q41:R42)</f>
        <v>0</v>
      </c>
      <c r="R43" s="517"/>
    </row>
    <row r="44" spans="2:25" ht="21.75" customHeight="1">
      <c r="B44" s="3"/>
      <c r="C44" s="11"/>
      <c r="D44" s="15"/>
      <c r="E44" s="3"/>
      <c r="F44" s="3"/>
      <c r="G44" s="3"/>
      <c r="H44" s="3"/>
      <c r="I44" s="3"/>
      <c r="J44" s="3"/>
      <c r="K44" s="3"/>
      <c r="L44" s="3"/>
      <c r="M44" s="3"/>
      <c r="N44" s="3"/>
      <c r="O44" s="76"/>
      <c r="P44" s="3"/>
      <c r="Q44" s="296"/>
      <c r="R44" s="296"/>
    </row>
    <row r="45" spans="2:25" ht="21.75" customHeight="1">
      <c r="B45" s="3"/>
      <c r="C45" s="11"/>
      <c r="D45" s="15"/>
      <c r="E45" s="3"/>
      <c r="F45" s="3"/>
      <c r="G45" s="3"/>
      <c r="H45" s="3"/>
      <c r="I45" s="3"/>
      <c r="J45" s="3"/>
      <c r="K45" s="3"/>
      <c r="L45" s="3"/>
      <c r="M45" s="3"/>
      <c r="N45" s="3"/>
      <c r="O45" s="76"/>
      <c r="P45" s="3"/>
      <c r="Q45" s="296"/>
      <c r="R45" s="296"/>
    </row>
    <row r="46" spans="2:25" ht="21.75" customHeight="1">
      <c r="B46" s="3"/>
      <c r="C46" s="11"/>
      <c r="D46" s="15"/>
      <c r="E46" s="3"/>
      <c r="F46" s="3"/>
      <c r="G46" s="3"/>
      <c r="H46" s="3"/>
      <c r="I46" s="3"/>
      <c r="J46" s="3"/>
      <c r="K46" s="3"/>
      <c r="L46" s="3"/>
      <c r="M46" s="3"/>
      <c r="N46" s="3"/>
      <c r="O46" s="76"/>
      <c r="P46" s="3"/>
      <c r="Q46" s="296"/>
      <c r="R46" s="296"/>
    </row>
    <row r="47" spans="2:25" ht="21.75" customHeight="1">
      <c r="B47" s="3"/>
      <c r="C47" s="11"/>
      <c r="D47" s="15"/>
      <c r="E47" s="3"/>
      <c r="F47" s="3"/>
      <c r="G47" s="3"/>
      <c r="H47" s="3"/>
      <c r="I47" s="3"/>
      <c r="J47" s="3"/>
      <c r="K47" s="3"/>
      <c r="L47" s="3"/>
      <c r="M47" s="3"/>
      <c r="N47" s="3"/>
      <c r="O47" s="76"/>
      <c r="P47" s="3"/>
      <c r="Q47" s="296"/>
      <c r="R47" s="296"/>
    </row>
    <row r="48" spans="2:25" ht="21.75" customHeight="1">
      <c r="B48" s="3"/>
      <c r="C48" s="11"/>
      <c r="D48" s="15"/>
      <c r="E48" s="3"/>
      <c r="F48" s="3"/>
      <c r="G48" s="3"/>
      <c r="H48" s="3"/>
      <c r="I48" s="3"/>
      <c r="J48" s="3"/>
      <c r="K48" s="3"/>
      <c r="L48" s="3"/>
      <c r="M48" s="3"/>
      <c r="N48" s="3"/>
      <c r="O48" s="76"/>
      <c r="P48" s="3"/>
      <c r="Q48" s="296"/>
      <c r="R48" s="296"/>
    </row>
    <row r="49" spans="2:18">
      <c r="B49" s="445" t="s">
        <v>71</v>
      </c>
      <c r="C49" s="445"/>
      <c r="D49" s="445"/>
      <c r="E49" s="445"/>
      <c r="F49" s="445"/>
      <c r="G49" s="445"/>
      <c r="H49" s="445"/>
      <c r="I49" s="445"/>
      <c r="J49" s="445"/>
      <c r="K49" s="445"/>
      <c r="L49" s="445"/>
      <c r="M49" s="445"/>
      <c r="N49" s="445"/>
      <c r="O49" s="445"/>
      <c r="P49" s="445"/>
      <c r="Q49" s="445"/>
      <c r="R49" s="445"/>
    </row>
    <row r="51" spans="2:18" ht="18">
      <c r="E51" s="50" t="str">
        <f>IF(AND('Volume 1 Calcs'!$F$8="Meters",'Volume 1 Calcs'!$L$19&lt;4),"DO NOT USE FP5700 - HEIGHT IS TO SMALL",IF(AND('Volume 1 Calcs'!$F$8="Feet",'Volume 1 Calcs'!$L$19&lt;13),"DO NOT USE FP5700 - HEIGHT IS TO SMALL",""))</f>
        <v>DO NOT USE FP5700 - HEIGHT IS TO SMALL</v>
      </c>
    </row>
  </sheetData>
  <sheetProtection selectLockedCells="1"/>
  <mergeCells count="104">
    <mergeCell ref="K22:M22"/>
    <mergeCell ref="K24:M24"/>
    <mergeCell ref="K25:M25"/>
    <mergeCell ref="K23:M23"/>
    <mergeCell ref="N24:P24"/>
    <mergeCell ref="N25:P25"/>
    <mergeCell ref="N26:P26"/>
    <mergeCell ref="I32:J32"/>
    <mergeCell ref="C18:H18"/>
    <mergeCell ref="I19:J19"/>
    <mergeCell ref="C31:H31"/>
    <mergeCell ref="C32:H32"/>
    <mergeCell ref="N22:P22"/>
    <mergeCell ref="C22:H22"/>
    <mergeCell ref="I20:J20"/>
    <mergeCell ref="C33:H33"/>
    <mergeCell ref="C23:H23"/>
    <mergeCell ref="I28:J28"/>
    <mergeCell ref="I23:J23"/>
    <mergeCell ref="I29:J29"/>
    <mergeCell ref="I30:J30"/>
    <mergeCell ref="K33:M33"/>
    <mergeCell ref="Q37:R37"/>
    <mergeCell ref="K29:M29"/>
    <mergeCell ref="K30:M30"/>
    <mergeCell ref="K31:M31"/>
    <mergeCell ref="C24:H24"/>
    <mergeCell ref="Q31:R31"/>
    <mergeCell ref="C25:H25"/>
    <mergeCell ref="K32:M32"/>
    <mergeCell ref="N27:P27"/>
    <mergeCell ref="I33:J33"/>
    <mergeCell ref="K28:M28"/>
    <mergeCell ref="Q27:R27"/>
    <mergeCell ref="Q28:R28"/>
    <mergeCell ref="Q25:R25"/>
    <mergeCell ref="I31:J31"/>
    <mergeCell ref="B2:R2"/>
    <mergeCell ref="C20:H20"/>
    <mergeCell ref="C21:H21"/>
    <mergeCell ref="N19:P19"/>
    <mergeCell ref="Q19:R19"/>
    <mergeCell ref="B7:R7"/>
    <mergeCell ref="I21:J21"/>
    <mergeCell ref="K20:M20"/>
    <mergeCell ref="N20:P20"/>
    <mergeCell ref="K19:M19"/>
    <mergeCell ref="Q21:R21"/>
    <mergeCell ref="N21:P21"/>
    <mergeCell ref="K21:M21"/>
    <mergeCell ref="C6:Q6"/>
    <mergeCell ref="B8:R8"/>
    <mergeCell ref="B9:R9"/>
    <mergeCell ref="F14:K14"/>
    <mergeCell ref="O11:P11"/>
    <mergeCell ref="F11:K11"/>
    <mergeCell ref="F12:K12"/>
    <mergeCell ref="F13:K13"/>
    <mergeCell ref="C19:H19"/>
    <mergeCell ref="I18:J18"/>
    <mergeCell ref="K18:M18"/>
    <mergeCell ref="Q38:R38"/>
    <mergeCell ref="Q32:R32"/>
    <mergeCell ref="Q40:R40"/>
    <mergeCell ref="K26:M26"/>
    <mergeCell ref="N28:P28"/>
    <mergeCell ref="Q43:R43"/>
    <mergeCell ref="N29:P29"/>
    <mergeCell ref="N30:P30"/>
    <mergeCell ref="N31:P31"/>
    <mergeCell ref="Q36:R36"/>
    <mergeCell ref="Q29:R29"/>
    <mergeCell ref="Q30:R30"/>
    <mergeCell ref="Q41:R41"/>
    <mergeCell ref="Q39:R39"/>
    <mergeCell ref="N33:P33"/>
    <mergeCell ref="Q35:R35"/>
    <mergeCell ref="Q33:R33"/>
    <mergeCell ref="Q34:R34"/>
    <mergeCell ref="N32:P32"/>
    <mergeCell ref="Q22:R22"/>
    <mergeCell ref="Q24:R24"/>
    <mergeCell ref="Q23:R23"/>
    <mergeCell ref="N23:P23"/>
    <mergeCell ref="Q26:R26"/>
    <mergeCell ref="K27:M27"/>
    <mergeCell ref="B49:R49"/>
    <mergeCell ref="B3:R3"/>
    <mergeCell ref="B4:R4"/>
    <mergeCell ref="Q20:R20"/>
    <mergeCell ref="Q18:R18"/>
    <mergeCell ref="C30:H30"/>
    <mergeCell ref="C26:H26"/>
    <mergeCell ref="F10:K10"/>
    <mergeCell ref="Q42:R42"/>
    <mergeCell ref="N18:P18"/>
    <mergeCell ref="C27:H27"/>
    <mergeCell ref="C28:H28"/>
    <mergeCell ref="C29:H29"/>
    <mergeCell ref="I22:J22"/>
    <mergeCell ref="I24:J24"/>
    <mergeCell ref="I25:J25"/>
    <mergeCell ref="I26:J26"/>
    <mergeCell ref="I27:J27"/>
  </mergeCells>
  <phoneticPr fontId="2" type="noConversion"/>
  <printOptions horizontalCentered="1"/>
  <pageMargins left="0.74803149606299202" right="0.74803149606299202" top="0.4" bottom="0.4" header="0.33" footer="0.17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A51"/>
  <sheetViews>
    <sheetView topLeftCell="A13" workbookViewId="0">
      <selection activeCell="N32" sqref="N32:P32"/>
    </sheetView>
  </sheetViews>
  <sheetFormatPr defaultColWidth="9.140625" defaultRowHeight="12.75"/>
  <cols>
    <col min="1" max="1" width="1.42578125" style="1" customWidth="1"/>
    <col min="2" max="2" width="5.140625" style="1" customWidth="1"/>
    <col min="3" max="3" width="4.7109375" style="1" customWidth="1"/>
    <col min="4" max="4" width="4.85546875" style="1" customWidth="1"/>
    <col min="5" max="5" width="5.28515625" style="1" customWidth="1"/>
    <col min="6" max="6" width="9" style="1" customWidth="1"/>
    <col min="7" max="7" width="2.5703125" style="1" customWidth="1"/>
    <col min="8" max="8" width="7.7109375" style="1" customWidth="1"/>
    <col min="9" max="9" width="8.5703125" style="1" customWidth="1"/>
    <col min="10" max="10" width="7.5703125" style="1" customWidth="1"/>
    <col min="11" max="11" width="2" style="1" customWidth="1"/>
    <col min="12" max="12" width="10.85546875" style="1" bestFit="1" customWidth="1"/>
    <col min="13" max="13" width="2" style="1" customWidth="1"/>
    <col min="14" max="14" width="2.28515625" style="1" customWidth="1"/>
    <col min="15" max="15" width="9.140625" style="1"/>
    <col min="16" max="16" width="1.85546875" style="1" customWidth="1"/>
    <col min="17" max="17" width="7.28515625" style="1" customWidth="1"/>
    <col min="18" max="18" width="5" style="1" customWidth="1"/>
    <col min="19" max="19" width="2.7109375" style="1" customWidth="1"/>
    <col min="20" max="20" width="4.5703125" style="1" customWidth="1"/>
    <col min="21" max="21" width="6.85546875" style="1" customWidth="1"/>
    <col min="22" max="22" width="2.85546875" style="1" customWidth="1"/>
    <col min="23" max="28" width="4.5703125" style="1" customWidth="1"/>
    <col min="29" max="16384" width="9.140625" style="1"/>
  </cols>
  <sheetData>
    <row r="1" spans="2:27" ht="6" customHeight="1"/>
    <row r="2" spans="2:27" ht="39.950000000000003" customHeight="1">
      <c r="B2" s="486" t="str">
        <f>'Project Info Input'!B2:R2</f>
        <v>Installer company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</row>
    <row r="3" spans="2:27" ht="35.1" customHeight="1">
      <c r="B3" s="495" t="s">
        <v>160</v>
      </c>
      <c r="C3" s="495"/>
      <c r="D3" s="495"/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</row>
    <row r="4" spans="2:27">
      <c r="B4" s="496" t="s">
        <v>76</v>
      </c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</row>
    <row r="5" spans="2:27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W5" s="16"/>
      <c r="X5" s="16"/>
      <c r="Y5" s="16"/>
      <c r="Z5" s="16"/>
    </row>
    <row r="6" spans="2:27">
      <c r="B6" s="583" t="str">
        <f>IF('Volume 1 Generator Selection'!L10=0,"PERFORM VOLUME &amp; MASS CALCULATIONS FIRST","")</f>
        <v/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583"/>
      <c r="Q6" s="583"/>
      <c r="R6" s="583"/>
      <c r="W6" s="16"/>
      <c r="X6" s="16"/>
      <c r="Y6" s="16"/>
      <c r="Z6" s="16"/>
    </row>
    <row r="7" spans="2:27" ht="15.75"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5"/>
      <c r="R7" s="575"/>
      <c r="W7" s="16"/>
      <c r="X7" s="16"/>
      <c r="Y7" s="16"/>
      <c r="Z7" s="16"/>
    </row>
    <row r="8" spans="2:27" ht="12.75" customHeight="1">
      <c r="B8" s="39"/>
      <c r="C8" s="7"/>
      <c r="D8" s="42"/>
      <c r="E8" s="7"/>
      <c r="F8" s="41"/>
      <c r="G8" s="3"/>
      <c r="H8" s="3"/>
      <c r="I8" s="8"/>
      <c r="J8" s="8"/>
      <c r="K8" s="8"/>
      <c r="L8" s="10"/>
      <c r="M8" s="10"/>
      <c r="N8" s="10"/>
      <c r="O8" s="10"/>
      <c r="P8" s="8"/>
      <c r="Q8" s="8"/>
      <c r="R8" s="9"/>
      <c r="V8" s="37"/>
      <c r="W8" s="43"/>
      <c r="X8" s="43"/>
      <c r="Y8" s="43"/>
      <c r="Z8" s="43"/>
      <c r="AA8" s="37"/>
    </row>
    <row r="9" spans="2:27" ht="12.75" customHeight="1">
      <c r="B9" s="546" t="s">
        <v>103</v>
      </c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6"/>
      <c r="N9" s="546"/>
      <c r="O9" s="546"/>
      <c r="P9" s="546"/>
      <c r="Q9" s="546"/>
      <c r="R9" s="546"/>
      <c r="V9" s="37"/>
      <c r="W9" s="43"/>
      <c r="X9" s="43"/>
      <c r="Y9" s="43"/>
      <c r="Z9" s="43"/>
      <c r="AA9" s="37"/>
    </row>
    <row r="10" spans="2:27" ht="12.75" customHeight="1">
      <c r="B10" s="56"/>
      <c r="C10" s="4"/>
      <c r="D10" s="4"/>
      <c r="E10" s="4"/>
      <c r="F10" s="394"/>
      <c r="G10" s="394"/>
      <c r="H10" s="394"/>
      <c r="I10" s="394"/>
      <c r="J10" s="394"/>
      <c r="K10" s="394"/>
      <c r="L10" s="17"/>
      <c r="M10" s="4"/>
      <c r="N10" s="38"/>
      <c r="O10" s="38"/>
      <c r="P10" s="38"/>
      <c r="Q10" s="302"/>
      <c r="R10" s="5"/>
      <c r="V10" s="37"/>
      <c r="W10" s="43"/>
      <c r="X10" s="43"/>
      <c r="Y10" s="43"/>
      <c r="Z10" s="43"/>
      <c r="AA10" s="37"/>
    </row>
    <row r="11" spans="2:27" ht="12.75" customHeight="1">
      <c r="B11" s="6"/>
      <c r="C11" s="6"/>
      <c r="D11" s="6"/>
      <c r="E11" s="6"/>
      <c r="F11" s="394"/>
      <c r="G11" s="394"/>
      <c r="H11" s="394"/>
      <c r="I11" s="394"/>
      <c r="J11" s="394"/>
      <c r="K11" s="394"/>
      <c r="L11" s="6"/>
      <c r="M11" s="36"/>
      <c r="N11" s="38"/>
      <c r="O11" s="547"/>
      <c r="P11" s="547"/>
      <c r="Q11" s="38"/>
      <c r="R11" s="38"/>
      <c r="V11" s="37"/>
      <c r="W11" s="43"/>
      <c r="X11" s="43"/>
      <c r="Y11" s="43"/>
      <c r="Z11" s="43"/>
      <c r="AA11" s="37"/>
    </row>
    <row r="12" spans="2:27" ht="12.75" customHeight="1">
      <c r="B12" s="45"/>
      <c r="C12" s="4"/>
      <c r="D12" s="4"/>
      <c r="E12" s="4"/>
      <c r="F12" s="394"/>
      <c r="G12" s="394"/>
      <c r="H12" s="394"/>
      <c r="I12" s="394"/>
      <c r="J12" s="394"/>
      <c r="K12" s="394"/>
      <c r="L12" s="53"/>
      <c r="M12" s="54"/>
      <c r="N12" s="38"/>
      <c r="O12" s="38"/>
      <c r="P12" s="38"/>
      <c r="Q12" s="38"/>
      <c r="R12" s="5"/>
      <c r="V12" s="37"/>
      <c r="W12" s="43"/>
      <c r="X12" s="43"/>
      <c r="Y12" s="43"/>
      <c r="Z12" s="43"/>
      <c r="AA12" s="37"/>
    </row>
    <row r="13" spans="2:27" ht="12.75" customHeight="1">
      <c r="B13" s="301"/>
      <c r="C13" s="4"/>
      <c r="D13" s="4"/>
      <c r="E13" s="4"/>
      <c r="F13" s="394"/>
      <c r="G13" s="394"/>
      <c r="H13" s="394"/>
      <c r="I13" s="394"/>
      <c r="J13" s="394"/>
      <c r="K13" s="394"/>
      <c r="L13" s="17"/>
      <c r="M13" s="303"/>
      <c r="N13" s="38"/>
      <c r="O13" s="38"/>
      <c r="P13" s="38"/>
      <c r="Q13" s="38"/>
      <c r="R13" s="5"/>
      <c r="V13" s="37"/>
      <c r="W13" s="43"/>
      <c r="X13" s="43"/>
      <c r="Y13" s="43"/>
      <c r="Z13" s="43"/>
      <c r="AA13" s="37"/>
    </row>
    <row r="14" spans="2:27" ht="20.25" customHeight="1">
      <c r="B14" s="55" t="s">
        <v>260</v>
      </c>
      <c r="C14" s="4"/>
      <c r="D14" s="4"/>
      <c r="E14" s="4"/>
      <c r="F14" s="305"/>
      <c r="G14" s="305"/>
      <c r="H14" s="305"/>
      <c r="I14" s="305"/>
      <c r="J14" s="305"/>
      <c r="K14" s="305"/>
      <c r="L14" s="4"/>
      <c r="M14" s="4"/>
      <c r="N14" s="4"/>
      <c r="O14" s="4"/>
      <c r="P14" s="4"/>
      <c r="Q14" s="4"/>
      <c r="R14" s="3"/>
      <c r="W14" s="43"/>
      <c r="X14" s="43"/>
      <c r="Y14" s="43"/>
      <c r="Z14" s="43"/>
    </row>
    <row r="15" spans="2:27" ht="9" customHeight="1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W15" s="43"/>
      <c r="X15" s="43"/>
      <c r="Y15" s="43"/>
      <c r="Z15" s="43"/>
    </row>
    <row r="16" spans="2:27">
      <c r="B16" s="55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W16" s="43"/>
      <c r="X16" s="43"/>
      <c r="Y16" s="43"/>
      <c r="Z16" s="43"/>
    </row>
    <row r="17" spans="2:26" ht="4.5" customHeight="1" thickBot="1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W17" s="43"/>
      <c r="X17" s="43"/>
      <c r="Y17" s="43"/>
      <c r="Z17" s="43"/>
    </row>
    <row r="18" spans="2:26" ht="14.25" customHeight="1" thickTop="1">
      <c r="B18" s="67" t="s">
        <v>4</v>
      </c>
      <c r="C18" s="561" t="s">
        <v>5</v>
      </c>
      <c r="D18" s="562"/>
      <c r="E18" s="562"/>
      <c r="F18" s="562"/>
      <c r="G18" s="562"/>
      <c r="H18" s="563"/>
      <c r="I18" s="551" t="s">
        <v>100</v>
      </c>
      <c r="J18" s="552"/>
      <c r="K18" s="553" t="s">
        <v>6</v>
      </c>
      <c r="L18" s="554"/>
      <c r="M18" s="554"/>
      <c r="N18" s="504" t="s">
        <v>7</v>
      </c>
      <c r="O18" s="505"/>
      <c r="P18" s="505"/>
      <c r="Q18" s="497" t="s">
        <v>8</v>
      </c>
      <c r="R18" s="498"/>
      <c r="W18" s="43"/>
      <c r="X18" s="43"/>
      <c r="Y18" s="43"/>
      <c r="Z18" s="43"/>
    </row>
    <row r="19" spans="2:26" ht="14.25" customHeight="1" thickBot="1">
      <c r="B19" s="68"/>
      <c r="C19" s="548"/>
      <c r="D19" s="549"/>
      <c r="E19" s="549"/>
      <c r="F19" s="549"/>
      <c r="G19" s="549"/>
      <c r="H19" s="550"/>
      <c r="I19" s="542" t="s">
        <v>101</v>
      </c>
      <c r="J19" s="544"/>
      <c r="K19" s="542"/>
      <c r="L19" s="543"/>
      <c r="M19" s="544"/>
      <c r="N19" s="534" t="s">
        <v>236</v>
      </c>
      <c r="O19" s="535"/>
      <c r="P19" s="536"/>
      <c r="Q19" s="537"/>
      <c r="R19" s="538"/>
      <c r="W19" s="43"/>
      <c r="X19" s="43"/>
      <c r="Y19" s="43"/>
      <c r="Z19" s="43"/>
    </row>
    <row r="20" spans="2:26" ht="15" customHeight="1" thickTop="1">
      <c r="B20" s="219">
        <v>1</v>
      </c>
      <c r="C20" s="531" t="s">
        <v>131</v>
      </c>
      <c r="D20" s="532"/>
      <c r="E20" s="532"/>
      <c r="F20" s="532"/>
      <c r="G20" s="532"/>
      <c r="H20" s="533"/>
      <c r="I20" s="567" t="s">
        <v>141</v>
      </c>
      <c r="J20" s="568"/>
      <c r="K20" s="579">
        <v>0</v>
      </c>
      <c r="L20" s="579"/>
      <c r="M20" s="579"/>
      <c r="N20" s="541">
        <v>0</v>
      </c>
      <c r="O20" s="541"/>
      <c r="P20" s="541"/>
      <c r="Q20" s="581" t="str">
        <f t="shared" ref="Q20:Q35" si="0">IF(N20*K20=0,"",N20*K20)</f>
        <v/>
      </c>
      <c r="R20" s="582"/>
      <c r="W20" s="43"/>
      <c r="X20" s="43"/>
      <c r="Y20" s="43"/>
      <c r="Z20" s="43"/>
    </row>
    <row r="21" spans="2:26" ht="15" customHeight="1">
      <c r="B21" s="218">
        <v>2</v>
      </c>
      <c r="C21" s="569" t="s">
        <v>132</v>
      </c>
      <c r="D21" s="500"/>
      <c r="E21" s="500"/>
      <c r="F21" s="500"/>
      <c r="G21" s="500"/>
      <c r="H21" s="501"/>
      <c r="I21" s="508" t="s">
        <v>142</v>
      </c>
      <c r="J21" s="509"/>
      <c r="K21" s="571">
        <v>0</v>
      </c>
      <c r="L21" s="571"/>
      <c r="M21" s="571"/>
      <c r="N21" s="576">
        <v>0</v>
      </c>
      <c r="O21" s="576"/>
      <c r="P21" s="576"/>
      <c r="Q21" s="577" t="str">
        <f t="shared" si="0"/>
        <v/>
      </c>
      <c r="R21" s="578"/>
    </row>
    <row r="22" spans="2:26" ht="15" customHeight="1">
      <c r="B22" s="218">
        <v>3</v>
      </c>
      <c r="C22" s="569" t="s">
        <v>151</v>
      </c>
      <c r="D22" s="500"/>
      <c r="E22" s="500"/>
      <c r="F22" s="500"/>
      <c r="G22" s="500"/>
      <c r="H22" s="501"/>
      <c r="I22" s="508" t="s">
        <v>155</v>
      </c>
      <c r="J22" s="509"/>
      <c r="K22" s="571">
        <v>0</v>
      </c>
      <c r="L22" s="571"/>
      <c r="M22" s="571"/>
      <c r="N22" s="576">
        <v>0</v>
      </c>
      <c r="O22" s="576"/>
      <c r="P22" s="576"/>
      <c r="Q22" s="577" t="str">
        <f t="shared" si="0"/>
        <v/>
      </c>
      <c r="R22" s="578"/>
    </row>
    <row r="23" spans="2:26" ht="15" customHeight="1">
      <c r="B23" s="218">
        <v>4</v>
      </c>
      <c r="C23" s="569" t="s">
        <v>152</v>
      </c>
      <c r="D23" s="500"/>
      <c r="E23" s="500"/>
      <c r="F23" s="500"/>
      <c r="G23" s="500"/>
      <c r="H23" s="501"/>
      <c r="I23" s="508" t="s">
        <v>156</v>
      </c>
      <c r="J23" s="580"/>
      <c r="K23" s="571">
        <v>0</v>
      </c>
      <c r="L23" s="571"/>
      <c r="M23" s="571"/>
      <c r="N23" s="576">
        <v>0</v>
      </c>
      <c r="O23" s="576"/>
      <c r="P23" s="576"/>
      <c r="Q23" s="577" t="str">
        <f t="shared" si="0"/>
        <v/>
      </c>
      <c r="R23" s="578"/>
    </row>
    <row r="24" spans="2:26" ht="15" customHeight="1">
      <c r="B24" s="218">
        <v>5</v>
      </c>
      <c r="C24" s="569" t="s">
        <v>153</v>
      </c>
      <c r="D24" s="500"/>
      <c r="E24" s="500"/>
      <c r="F24" s="500"/>
      <c r="G24" s="500"/>
      <c r="H24" s="501"/>
      <c r="I24" s="508" t="s">
        <v>157</v>
      </c>
      <c r="J24" s="580"/>
      <c r="K24" s="571">
        <v>0</v>
      </c>
      <c r="L24" s="571"/>
      <c r="M24" s="571"/>
      <c r="N24" s="576">
        <v>0</v>
      </c>
      <c r="O24" s="576"/>
      <c r="P24" s="576"/>
      <c r="Q24" s="577" t="str">
        <f t="shared" si="0"/>
        <v/>
      </c>
      <c r="R24" s="578"/>
    </row>
    <row r="25" spans="2:26" ht="15" customHeight="1">
      <c r="B25" s="218">
        <v>6</v>
      </c>
      <c r="C25" s="569" t="s">
        <v>154</v>
      </c>
      <c r="D25" s="500"/>
      <c r="E25" s="500"/>
      <c r="F25" s="500"/>
      <c r="G25" s="500"/>
      <c r="H25" s="501"/>
      <c r="I25" s="508" t="s">
        <v>158</v>
      </c>
      <c r="J25" s="580"/>
      <c r="K25" s="571">
        <v>0</v>
      </c>
      <c r="L25" s="571"/>
      <c r="M25" s="571"/>
      <c r="N25" s="576">
        <v>0</v>
      </c>
      <c r="O25" s="576"/>
      <c r="P25" s="576"/>
      <c r="Q25" s="577" t="str">
        <f t="shared" si="0"/>
        <v/>
      </c>
      <c r="R25" s="578"/>
    </row>
    <row r="26" spans="2:26" ht="15" customHeight="1">
      <c r="B26" s="218">
        <v>7</v>
      </c>
      <c r="C26" s="569" t="s">
        <v>133</v>
      </c>
      <c r="D26" s="500"/>
      <c r="E26" s="500"/>
      <c r="F26" s="500"/>
      <c r="G26" s="500"/>
      <c r="H26" s="501"/>
      <c r="I26" s="508" t="s">
        <v>143</v>
      </c>
      <c r="J26" s="580"/>
      <c r="K26" s="571">
        <v>0</v>
      </c>
      <c r="L26" s="571"/>
      <c r="M26" s="571"/>
      <c r="N26" s="576">
        <v>0</v>
      </c>
      <c r="O26" s="576"/>
      <c r="P26" s="576"/>
      <c r="Q26" s="577" t="str">
        <f t="shared" si="0"/>
        <v/>
      </c>
      <c r="R26" s="578"/>
    </row>
    <row r="27" spans="2:26" ht="15" customHeight="1">
      <c r="B27" s="218">
        <v>8</v>
      </c>
      <c r="C27" s="569" t="s">
        <v>134</v>
      </c>
      <c r="D27" s="500"/>
      <c r="E27" s="500"/>
      <c r="F27" s="500"/>
      <c r="G27" s="500"/>
      <c r="H27" s="501"/>
      <c r="I27" s="508" t="s">
        <v>144</v>
      </c>
      <c r="J27" s="580"/>
      <c r="K27" s="571">
        <v>0</v>
      </c>
      <c r="L27" s="571"/>
      <c r="M27" s="571"/>
      <c r="N27" s="576">
        <v>0</v>
      </c>
      <c r="O27" s="576"/>
      <c r="P27" s="576"/>
      <c r="Q27" s="577" t="str">
        <f t="shared" si="0"/>
        <v/>
      </c>
      <c r="R27" s="578"/>
    </row>
    <row r="28" spans="2:26" ht="15" customHeight="1">
      <c r="B28" s="218">
        <v>9</v>
      </c>
      <c r="C28" s="569" t="s">
        <v>135</v>
      </c>
      <c r="D28" s="500"/>
      <c r="E28" s="500"/>
      <c r="F28" s="500"/>
      <c r="G28" s="500"/>
      <c r="H28" s="501"/>
      <c r="I28" s="508" t="s">
        <v>145</v>
      </c>
      <c r="J28" s="580"/>
      <c r="K28" s="571">
        <v>0</v>
      </c>
      <c r="L28" s="571"/>
      <c r="M28" s="571"/>
      <c r="N28" s="576">
        <v>0</v>
      </c>
      <c r="O28" s="576"/>
      <c r="P28" s="576"/>
      <c r="Q28" s="577" t="str">
        <f t="shared" si="0"/>
        <v/>
      </c>
      <c r="R28" s="578"/>
    </row>
    <row r="29" spans="2:26" ht="15" customHeight="1">
      <c r="B29" s="218">
        <v>10</v>
      </c>
      <c r="C29" s="569" t="s">
        <v>137</v>
      </c>
      <c r="D29" s="500"/>
      <c r="E29" s="500"/>
      <c r="F29" s="500"/>
      <c r="G29" s="500"/>
      <c r="H29" s="501"/>
      <c r="I29" s="508" t="s">
        <v>147</v>
      </c>
      <c r="J29" s="580"/>
      <c r="K29" s="571">
        <v>0</v>
      </c>
      <c r="L29" s="571"/>
      <c r="M29" s="571"/>
      <c r="N29" s="576">
        <v>0</v>
      </c>
      <c r="O29" s="576"/>
      <c r="P29" s="576"/>
      <c r="Q29" s="577" t="str">
        <f t="shared" si="0"/>
        <v/>
      </c>
      <c r="R29" s="578"/>
    </row>
    <row r="30" spans="2:26" ht="15" customHeight="1">
      <c r="B30" s="218">
        <v>11</v>
      </c>
      <c r="C30" s="569" t="s">
        <v>136</v>
      </c>
      <c r="D30" s="500"/>
      <c r="E30" s="500"/>
      <c r="F30" s="500"/>
      <c r="G30" s="500"/>
      <c r="H30" s="501"/>
      <c r="I30" s="508" t="s">
        <v>146</v>
      </c>
      <c r="J30" s="580"/>
      <c r="K30" s="571">
        <v>0</v>
      </c>
      <c r="L30" s="571"/>
      <c r="M30" s="571"/>
      <c r="N30" s="576">
        <v>0</v>
      </c>
      <c r="O30" s="576"/>
      <c r="P30" s="576"/>
      <c r="Q30" s="577" t="str">
        <f t="shared" si="0"/>
        <v/>
      </c>
      <c r="R30" s="578"/>
    </row>
    <row r="31" spans="2:26" ht="15" customHeight="1">
      <c r="B31" s="218">
        <v>12</v>
      </c>
      <c r="C31" s="569" t="s">
        <v>138</v>
      </c>
      <c r="D31" s="500"/>
      <c r="E31" s="500"/>
      <c r="F31" s="500"/>
      <c r="G31" s="500"/>
      <c r="H31" s="501"/>
      <c r="I31" s="508" t="s">
        <v>148</v>
      </c>
      <c r="J31" s="580"/>
      <c r="K31" s="571">
        <v>0</v>
      </c>
      <c r="L31" s="571"/>
      <c r="M31" s="571"/>
      <c r="N31" s="576">
        <v>0</v>
      </c>
      <c r="O31" s="576"/>
      <c r="P31" s="576"/>
      <c r="Q31" s="577" t="str">
        <f t="shared" si="0"/>
        <v/>
      </c>
      <c r="R31" s="578"/>
    </row>
    <row r="32" spans="2:26" ht="15" customHeight="1">
      <c r="B32" s="218">
        <v>13</v>
      </c>
      <c r="C32" s="569" t="s">
        <v>139</v>
      </c>
      <c r="D32" s="500"/>
      <c r="E32" s="500"/>
      <c r="F32" s="500"/>
      <c r="G32" s="500"/>
      <c r="H32" s="501"/>
      <c r="I32" s="508" t="s">
        <v>149</v>
      </c>
      <c r="J32" s="509"/>
      <c r="K32" s="571">
        <v>0</v>
      </c>
      <c r="L32" s="571"/>
      <c r="M32" s="571"/>
      <c r="N32" s="576">
        <v>0</v>
      </c>
      <c r="O32" s="576"/>
      <c r="P32" s="576"/>
      <c r="Q32" s="577" t="str">
        <f t="shared" si="0"/>
        <v/>
      </c>
      <c r="R32" s="578"/>
    </row>
    <row r="33" spans="2:18" ht="15" customHeight="1">
      <c r="B33" s="218">
        <v>14</v>
      </c>
      <c r="C33" s="569" t="s">
        <v>140</v>
      </c>
      <c r="D33" s="500"/>
      <c r="E33" s="500"/>
      <c r="F33" s="500"/>
      <c r="G33" s="500"/>
      <c r="H33" s="501"/>
      <c r="I33" s="508" t="s">
        <v>159</v>
      </c>
      <c r="J33" s="509"/>
      <c r="K33" s="571">
        <v>0</v>
      </c>
      <c r="L33" s="571"/>
      <c r="M33" s="571"/>
      <c r="N33" s="576">
        <v>0</v>
      </c>
      <c r="O33" s="576"/>
      <c r="P33" s="576"/>
      <c r="Q33" s="577" t="str">
        <f t="shared" si="0"/>
        <v/>
      </c>
      <c r="R33" s="578"/>
    </row>
    <row r="34" spans="2:18" ht="15" customHeight="1">
      <c r="B34" s="218">
        <v>15</v>
      </c>
      <c r="C34" s="569" t="s">
        <v>140</v>
      </c>
      <c r="D34" s="500"/>
      <c r="E34" s="500"/>
      <c r="F34" s="500"/>
      <c r="G34" s="500"/>
      <c r="H34" s="501"/>
      <c r="I34" s="508" t="s">
        <v>150</v>
      </c>
      <c r="J34" s="509"/>
      <c r="K34" s="571">
        <v>0</v>
      </c>
      <c r="L34" s="571"/>
      <c r="M34" s="571"/>
      <c r="N34" s="576">
        <v>0</v>
      </c>
      <c r="O34" s="576"/>
      <c r="P34" s="576"/>
      <c r="Q34" s="577" t="str">
        <f t="shared" si="0"/>
        <v/>
      </c>
      <c r="R34" s="578"/>
    </row>
    <row r="35" spans="2:18" ht="15" customHeight="1" thickBot="1">
      <c r="B35" s="220">
        <v>16</v>
      </c>
      <c r="C35" s="555"/>
      <c r="D35" s="556"/>
      <c r="E35" s="556"/>
      <c r="F35" s="556"/>
      <c r="G35" s="556"/>
      <c r="H35" s="557"/>
      <c r="I35" s="559"/>
      <c r="J35" s="560"/>
      <c r="K35" s="570">
        <v>0</v>
      </c>
      <c r="L35" s="570"/>
      <c r="M35" s="570"/>
      <c r="N35" s="572">
        <v>0</v>
      </c>
      <c r="O35" s="572"/>
      <c r="P35" s="572"/>
      <c r="Q35" s="573" t="str">
        <f t="shared" si="0"/>
        <v/>
      </c>
      <c r="R35" s="574"/>
    </row>
    <row r="36" spans="2:18" ht="20.100000000000001" customHeight="1" thickBot="1">
      <c r="B36" s="69"/>
      <c r="C36" s="58"/>
      <c r="D36" s="59"/>
      <c r="E36" s="60"/>
      <c r="F36" s="60"/>
      <c r="G36" s="60"/>
      <c r="H36" s="60"/>
      <c r="I36" s="60"/>
      <c r="J36" s="60"/>
      <c r="K36" s="61"/>
      <c r="L36" s="58"/>
      <c r="M36" s="58"/>
      <c r="N36" s="58"/>
      <c r="O36" s="61" t="s">
        <v>11</v>
      </c>
      <c r="P36" s="64"/>
      <c r="Q36" s="529">
        <f>SUM(Q20:R35)</f>
        <v>0</v>
      </c>
      <c r="R36" s="530"/>
    </row>
    <row r="37" spans="2:18" ht="18" customHeight="1" thickTop="1">
      <c r="B37" s="4"/>
      <c r="C37" s="4"/>
      <c r="D37" s="12"/>
      <c r="E37" s="13"/>
      <c r="F37" s="13"/>
      <c r="G37" s="13"/>
      <c r="H37" s="13"/>
      <c r="I37" s="13"/>
      <c r="J37" s="13"/>
      <c r="K37" s="38"/>
      <c r="L37" s="73"/>
      <c r="M37" s="73"/>
      <c r="N37" s="73"/>
      <c r="O37" s="73" t="s">
        <v>81</v>
      </c>
      <c r="P37" s="74"/>
      <c r="Q37" s="525"/>
      <c r="R37" s="526"/>
    </row>
    <row r="38" spans="2:18" ht="18" customHeight="1">
      <c r="B38" s="4"/>
      <c r="C38" s="4"/>
      <c r="D38" s="12"/>
      <c r="E38" s="13"/>
      <c r="F38" s="13"/>
      <c r="G38" s="13"/>
      <c r="H38" s="13"/>
      <c r="I38" s="13"/>
      <c r="J38" s="13"/>
      <c r="K38" s="38"/>
      <c r="L38" s="36"/>
      <c r="M38" s="36"/>
      <c r="N38" s="36"/>
      <c r="O38" s="36" t="s">
        <v>80</v>
      </c>
      <c r="P38" s="72"/>
      <c r="Q38" s="510"/>
      <c r="R38" s="511"/>
    </row>
    <row r="39" spans="2:18" ht="18" customHeight="1">
      <c r="B39" s="57"/>
      <c r="C39" s="3"/>
      <c r="D39" s="12"/>
      <c r="E39" s="4"/>
      <c r="F39" s="11"/>
      <c r="G39" s="4"/>
      <c r="H39" s="3"/>
      <c r="I39" s="3"/>
      <c r="J39" s="3"/>
      <c r="K39" s="3"/>
      <c r="L39" s="71"/>
      <c r="M39" s="71"/>
      <c r="N39" s="71"/>
      <c r="O39" s="71" t="s">
        <v>82</v>
      </c>
      <c r="P39" s="72"/>
      <c r="Q39" s="510"/>
      <c r="R39" s="511"/>
    </row>
    <row r="40" spans="2:18" ht="18" customHeight="1">
      <c r="B40" s="3"/>
      <c r="C40" s="14"/>
      <c r="D40" s="14"/>
      <c r="E40" s="14"/>
      <c r="F40" s="14"/>
      <c r="G40" s="3"/>
      <c r="H40" s="3"/>
      <c r="I40" s="52"/>
      <c r="J40" s="44"/>
      <c r="K40" s="3"/>
      <c r="L40" s="71"/>
      <c r="M40" s="71"/>
      <c r="N40" s="71"/>
      <c r="O40" s="71" t="s">
        <v>83</v>
      </c>
      <c r="P40" s="72"/>
      <c r="Q40" s="510"/>
      <c r="R40" s="511"/>
    </row>
    <row r="41" spans="2:18" ht="18" customHeight="1">
      <c r="B41" s="3"/>
      <c r="C41" s="14"/>
      <c r="D41" s="14"/>
      <c r="E41" s="14"/>
      <c r="F41" s="14"/>
      <c r="G41" s="3"/>
      <c r="H41" s="3"/>
      <c r="I41" s="52"/>
      <c r="J41" s="44"/>
      <c r="K41" s="3"/>
      <c r="L41" s="71"/>
      <c r="M41" s="71"/>
      <c r="N41" s="71"/>
      <c r="O41" s="71" t="s">
        <v>86</v>
      </c>
      <c r="P41" s="36"/>
      <c r="Q41" s="520">
        <f>SUM(Q36:R40)</f>
        <v>0</v>
      </c>
      <c r="R41" s="521"/>
    </row>
    <row r="42" spans="2:18" ht="18" customHeight="1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70" t="s">
        <v>85</v>
      </c>
      <c r="P42" s="3"/>
      <c r="Q42" s="514"/>
      <c r="R42" s="515"/>
    </row>
    <row r="43" spans="2:18" ht="18" customHeight="1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70" t="s">
        <v>86</v>
      </c>
      <c r="P43" s="3"/>
      <c r="Q43" s="518">
        <f>Q41-Q42</f>
        <v>0</v>
      </c>
      <c r="R43" s="519"/>
    </row>
    <row r="44" spans="2:18" ht="18" customHeight="1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75"/>
      <c r="N44" s="3"/>
      <c r="O44" s="202"/>
      <c r="P44" s="3"/>
      <c r="Q44" s="502"/>
      <c r="R44" s="503"/>
    </row>
    <row r="45" spans="2:18" ht="21.75" customHeight="1" thickBot="1">
      <c r="B45" s="3"/>
      <c r="C45" s="11"/>
      <c r="D45" s="15"/>
      <c r="E45" s="3"/>
      <c r="F45" s="3"/>
      <c r="G45" s="3"/>
      <c r="H45" s="3"/>
      <c r="I45" s="3"/>
      <c r="J45" s="3"/>
      <c r="K45" s="3"/>
      <c r="L45" s="3"/>
      <c r="M45" s="3"/>
      <c r="N45" s="3"/>
      <c r="O45" s="204" t="s">
        <v>102</v>
      </c>
      <c r="P45" s="3"/>
      <c r="Q45" s="516">
        <f>SUM(Q43:R44)</f>
        <v>0</v>
      </c>
      <c r="R45" s="517"/>
    </row>
    <row r="46" spans="2:18" ht="21.75" customHeight="1">
      <c r="B46" s="3"/>
      <c r="C46" s="11"/>
      <c r="D46" s="15"/>
      <c r="E46" s="3"/>
      <c r="F46" s="3"/>
      <c r="G46" s="3"/>
      <c r="H46" s="3"/>
      <c r="I46" s="3"/>
      <c r="J46" s="3"/>
      <c r="K46" s="3"/>
      <c r="L46" s="3"/>
      <c r="M46" s="3"/>
      <c r="N46" s="3"/>
      <c r="O46" s="204"/>
      <c r="P46" s="3"/>
      <c r="Q46" s="296"/>
      <c r="R46" s="296"/>
    </row>
    <row r="47" spans="2:18" ht="21.75" customHeight="1">
      <c r="B47" s="3"/>
      <c r="C47" s="11"/>
      <c r="D47" s="15"/>
      <c r="E47" s="3"/>
      <c r="F47" s="3"/>
      <c r="G47" s="3"/>
      <c r="H47" s="3"/>
      <c r="I47" s="3"/>
      <c r="J47" s="3"/>
      <c r="K47" s="3"/>
      <c r="L47" s="3"/>
      <c r="M47" s="3"/>
      <c r="N47" s="3"/>
      <c r="O47" s="204"/>
      <c r="P47" s="3"/>
      <c r="Q47" s="296"/>
      <c r="R47" s="296"/>
    </row>
    <row r="48" spans="2:18" ht="21.75" customHeight="1">
      <c r="B48" s="3"/>
      <c r="C48" s="11"/>
      <c r="D48" s="15"/>
      <c r="E48" s="3"/>
      <c r="F48" s="3"/>
      <c r="G48" s="3"/>
      <c r="H48" s="3"/>
      <c r="I48" s="3"/>
      <c r="J48" s="3"/>
      <c r="K48" s="3"/>
      <c r="L48" s="3"/>
      <c r="M48" s="3"/>
      <c r="N48" s="3"/>
      <c r="O48" s="204"/>
      <c r="P48" s="3"/>
      <c r="Q48" s="296"/>
      <c r="R48" s="296"/>
    </row>
    <row r="49" spans="2:18" ht="21.75" customHeight="1">
      <c r="B49" s="445" t="s">
        <v>71</v>
      </c>
      <c r="C49" s="445"/>
      <c r="D49" s="445"/>
      <c r="E49" s="445"/>
      <c r="F49" s="445"/>
      <c r="G49" s="445"/>
      <c r="H49" s="445"/>
      <c r="I49" s="445"/>
      <c r="J49" s="445"/>
      <c r="K49" s="445"/>
      <c r="L49" s="445"/>
      <c r="M49" s="445"/>
      <c r="N49" s="445"/>
      <c r="O49" s="445"/>
      <c r="P49" s="445"/>
      <c r="Q49" s="445"/>
      <c r="R49" s="445"/>
    </row>
    <row r="51" spans="2:18" ht="18">
      <c r="E51" s="50"/>
    </row>
  </sheetData>
  <mergeCells count="112">
    <mergeCell ref="Q22:R22"/>
    <mergeCell ref="I18:J18"/>
    <mergeCell ref="K18:M18"/>
    <mergeCell ref="C32:H32"/>
    <mergeCell ref="C27:H27"/>
    <mergeCell ref="C28:H28"/>
    <mergeCell ref="F10:K10"/>
    <mergeCell ref="I23:J23"/>
    <mergeCell ref="K26:M26"/>
    <mergeCell ref="I31:J31"/>
    <mergeCell ref="C29:H29"/>
    <mergeCell ref="C31:H31"/>
    <mergeCell ref="I22:J22"/>
    <mergeCell ref="I24:J24"/>
    <mergeCell ref="I25:J25"/>
    <mergeCell ref="I26:J26"/>
    <mergeCell ref="I27:J27"/>
    <mergeCell ref="I28:J28"/>
    <mergeCell ref="I30:J30"/>
    <mergeCell ref="C24:H24"/>
    <mergeCell ref="C25:H25"/>
    <mergeCell ref="C22:H22"/>
    <mergeCell ref="C23:H23"/>
    <mergeCell ref="I32:J32"/>
    <mergeCell ref="B3:R3"/>
    <mergeCell ref="B4:R4"/>
    <mergeCell ref="Q20:R20"/>
    <mergeCell ref="Q18:R18"/>
    <mergeCell ref="B6:R6"/>
    <mergeCell ref="N21:P21"/>
    <mergeCell ref="N20:P20"/>
    <mergeCell ref="F12:K12"/>
    <mergeCell ref="F13:K13"/>
    <mergeCell ref="N18:P18"/>
    <mergeCell ref="B9:R9"/>
    <mergeCell ref="O11:P11"/>
    <mergeCell ref="F11:K11"/>
    <mergeCell ref="K19:M19"/>
    <mergeCell ref="K29:M29"/>
    <mergeCell ref="Q29:R29"/>
    <mergeCell ref="Q30:R30"/>
    <mergeCell ref="I33:J33"/>
    <mergeCell ref="K31:M31"/>
    <mergeCell ref="K32:M32"/>
    <mergeCell ref="K33:M33"/>
    <mergeCell ref="K27:M27"/>
    <mergeCell ref="I29:J29"/>
    <mergeCell ref="K28:M28"/>
    <mergeCell ref="K30:M30"/>
    <mergeCell ref="N27:P27"/>
    <mergeCell ref="N28:P28"/>
    <mergeCell ref="C30:H30"/>
    <mergeCell ref="C19:H19"/>
    <mergeCell ref="Q21:R21"/>
    <mergeCell ref="I19:J19"/>
    <mergeCell ref="I21:J21"/>
    <mergeCell ref="Q24:R24"/>
    <mergeCell ref="Q23:R23"/>
    <mergeCell ref="N25:P25"/>
    <mergeCell ref="N24:P24"/>
    <mergeCell ref="N29:P29"/>
    <mergeCell ref="N30:P30"/>
    <mergeCell ref="Q25:R25"/>
    <mergeCell ref="Q26:R26"/>
    <mergeCell ref="Q27:R27"/>
    <mergeCell ref="N26:P26"/>
    <mergeCell ref="K21:M21"/>
    <mergeCell ref="I20:J20"/>
    <mergeCell ref="K20:M20"/>
    <mergeCell ref="K22:M22"/>
    <mergeCell ref="K24:M24"/>
    <mergeCell ref="K25:M25"/>
    <mergeCell ref="K23:M23"/>
    <mergeCell ref="N23:P23"/>
    <mergeCell ref="N22:P22"/>
    <mergeCell ref="B2:R2"/>
    <mergeCell ref="C20:H20"/>
    <mergeCell ref="C21:H21"/>
    <mergeCell ref="N19:P19"/>
    <mergeCell ref="Q19:R19"/>
    <mergeCell ref="B7:R7"/>
    <mergeCell ref="C18:H18"/>
    <mergeCell ref="Q45:R45"/>
    <mergeCell ref="N31:P31"/>
    <mergeCell ref="N32:P32"/>
    <mergeCell ref="N33:P33"/>
    <mergeCell ref="Q38:R38"/>
    <mergeCell ref="Q31:R31"/>
    <mergeCell ref="Q32:R32"/>
    <mergeCell ref="Q33:R33"/>
    <mergeCell ref="Q39:R39"/>
    <mergeCell ref="Q44:R44"/>
    <mergeCell ref="Q41:R41"/>
    <mergeCell ref="N34:P34"/>
    <mergeCell ref="Q40:R40"/>
    <mergeCell ref="Q34:R34"/>
    <mergeCell ref="Q43:R43"/>
    <mergeCell ref="C26:H26"/>
    <mergeCell ref="Q28:R28"/>
    <mergeCell ref="C33:H33"/>
    <mergeCell ref="C34:H34"/>
    <mergeCell ref="C35:H35"/>
    <mergeCell ref="K35:M35"/>
    <mergeCell ref="I35:J35"/>
    <mergeCell ref="I34:J34"/>
    <mergeCell ref="B49:R49"/>
    <mergeCell ref="K34:M34"/>
    <mergeCell ref="N35:P35"/>
    <mergeCell ref="Q42:R42"/>
    <mergeCell ref="Q36:R36"/>
    <mergeCell ref="Q37:R37"/>
    <mergeCell ref="Q35:R35"/>
  </mergeCells>
  <phoneticPr fontId="2" type="noConversion"/>
  <printOptions horizontalCentered="1"/>
  <pageMargins left="0.43" right="0.32" top="0.4" bottom="0.4" header="0.17" footer="0.17"/>
  <pageSetup paperSize="9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L54"/>
  <sheetViews>
    <sheetView topLeftCell="A31" workbookViewId="0">
      <selection activeCell="O19" sqref="O19"/>
    </sheetView>
  </sheetViews>
  <sheetFormatPr defaultColWidth="9.140625" defaultRowHeight="12.75"/>
  <cols>
    <col min="1" max="1" width="2" style="1" customWidth="1"/>
    <col min="2" max="3" width="9.140625" style="1"/>
    <col min="4" max="4" width="7.5703125" style="1" customWidth="1"/>
    <col min="5" max="5" width="9.140625" style="1"/>
    <col min="6" max="6" width="14.5703125" style="1" customWidth="1"/>
    <col min="7" max="7" width="5" style="1" customWidth="1"/>
    <col min="8" max="8" width="9.140625" style="1"/>
    <col min="9" max="9" width="10.140625" style="1" customWidth="1"/>
    <col min="10" max="10" width="12.140625" style="1" customWidth="1"/>
    <col min="11" max="16384" width="9.140625" style="1"/>
  </cols>
  <sheetData>
    <row r="2" spans="2:12" ht="35.1" customHeight="1">
      <c r="B2" s="584" t="s">
        <v>160</v>
      </c>
      <c r="C2" s="584"/>
      <c r="D2" s="584"/>
      <c r="E2" s="584"/>
      <c r="F2" s="584"/>
      <c r="G2" s="584"/>
      <c r="H2" s="584"/>
      <c r="I2" s="584"/>
      <c r="J2" s="584"/>
    </row>
    <row r="3" spans="2:12" ht="12.75" customHeight="1">
      <c r="B3" s="585" t="s">
        <v>79</v>
      </c>
      <c r="C3" s="585"/>
      <c r="D3" s="585"/>
      <c r="E3" s="585"/>
      <c r="F3" s="585"/>
      <c r="G3" s="585"/>
      <c r="H3" s="585"/>
      <c r="I3" s="585"/>
      <c r="J3" s="585"/>
    </row>
    <row r="4" spans="2:12" ht="12.75" customHeight="1">
      <c r="B4" s="66"/>
      <c r="C4" s="66"/>
      <c r="D4" s="66"/>
      <c r="E4" s="66"/>
      <c r="F4" s="66"/>
      <c r="G4" s="66"/>
      <c r="H4" s="66"/>
      <c r="I4" s="66"/>
      <c r="J4" s="66"/>
    </row>
    <row r="5" spans="2:12" ht="12.75" customHeight="1">
      <c r="B5" s="588" t="s">
        <v>225</v>
      </c>
      <c r="C5" s="588"/>
      <c r="D5" s="588"/>
      <c r="E5" s="588"/>
      <c r="F5" s="588"/>
      <c r="G5" s="588"/>
      <c r="H5" s="588"/>
      <c r="I5" s="588"/>
      <c r="J5" s="588"/>
    </row>
    <row r="6" spans="2:12" ht="12.75" customHeight="1">
      <c r="B6" s="288"/>
      <c r="C6" s="288"/>
      <c r="D6" s="288"/>
      <c r="E6" s="288"/>
      <c r="F6" s="288" t="s">
        <v>245</v>
      </c>
      <c r="G6" s="288"/>
      <c r="H6" s="288"/>
      <c r="I6" s="288"/>
      <c r="J6" s="288"/>
    </row>
    <row r="7" spans="2:12" ht="12.75" customHeight="1">
      <c r="B7" s="587" t="s">
        <v>226</v>
      </c>
      <c r="C7" s="587"/>
      <c r="D7" s="587"/>
      <c r="E7" s="587"/>
      <c r="F7" s="587"/>
      <c r="G7" s="587"/>
      <c r="H7" s="587"/>
      <c r="I7" s="587"/>
      <c r="J7" s="587"/>
    </row>
    <row r="8" spans="2:12" ht="12.75" customHeight="1">
      <c r="B8" s="587"/>
      <c r="C8" s="587"/>
      <c r="D8" s="587"/>
      <c r="E8" s="587"/>
      <c r="F8" s="587"/>
      <c r="G8" s="587"/>
      <c r="H8" s="587"/>
      <c r="I8" s="587"/>
      <c r="J8" s="587"/>
    </row>
    <row r="9" spans="2:12" ht="12.75" customHeight="1">
      <c r="B9" s="587"/>
      <c r="C9" s="587"/>
      <c r="D9" s="587"/>
      <c r="E9" s="587"/>
      <c r="F9" s="587"/>
      <c r="G9" s="587"/>
      <c r="H9" s="587"/>
      <c r="I9" s="587"/>
      <c r="J9" s="587"/>
    </row>
    <row r="10" spans="2:12" ht="12.75" customHeight="1">
      <c r="B10" s="380"/>
      <c r="C10" s="380"/>
      <c r="D10" s="380"/>
      <c r="E10" s="380"/>
      <c r="F10" s="380"/>
      <c r="G10" s="380"/>
      <c r="H10" s="380"/>
      <c r="I10" s="380"/>
      <c r="J10" s="380"/>
    </row>
    <row r="11" spans="2:12" ht="18" customHeight="1">
      <c r="B11" s="286" t="s">
        <v>215</v>
      </c>
      <c r="C11" s="285"/>
      <c r="D11" s="285"/>
      <c r="E11" s="285"/>
      <c r="F11" s="285"/>
      <c r="G11" s="285"/>
      <c r="H11" s="285"/>
      <c r="I11" s="285"/>
      <c r="J11" s="285"/>
    </row>
    <row r="12" spans="2:12" ht="18" customHeight="1">
      <c r="B12" s="286" t="s">
        <v>216</v>
      </c>
      <c r="C12" s="51"/>
      <c r="D12" s="51"/>
      <c r="E12" s="285"/>
      <c r="F12" s="285"/>
      <c r="G12" s="51"/>
      <c r="H12" s="51"/>
      <c r="I12" s="51"/>
      <c r="J12" s="51"/>
    </row>
    <row r="13" spans="2:12" ht="18" customHeight="1">
      <c r="B13" s="286" t="s">
        <v>217</v>
      </c>
      <c r="C13" s="24"/>
      <c r="D13" s="24"/>
      <c r="E13" s="285"/>
      <c r="F13" s="285"/>
      <c r="G13" s="24"/>
      <c r="H13" s="24"/>
      <c r="I13" s="24"/>
      <c r="J13" s="24"/>
    </row>
    <row r="14" spans="2:12" ht="18" customHeight="1">
      <c r="B14" s="286" t="s">
        <v>218</v>
      </c>
      <c r="C14" s="25"/>
      <c r="D14" s="26"/>
      <c r="E14" s="285"/>
      <c r="F14" s="285"/>
      <c r="G14" s="26"/>
      <c r="H14" s="26"/>
      <c r="I14" s="27"/>
      <c r="J14" s="28"/>
      <c r="K14" s="18"/>
      <c r="L14" s="18"/>
    </row>
    <row r="15" spans="2:12" ht="18" customHeight="1">
      <c r="B15" s="286" t="s">
        <v>219</v>
      </c>
      <c r="C15" s="25"/>
      <c r="D15" s="26"/>
      <c r="E15" s="285"/>
      <c r="F15" s="285"/>
      <c r="G15" s="26"/>
      <c r="H15" s="26"/>
      <c r="I15" s="27"/>
      <c r="J15" s="28"/>
      <c r="K15" s="18"/>
      <c r="L15" s="18"/>
    </row>
    <row r="16" spans="2:12" ht="18" customHeight="1">
      <c r="B16" s="286" t="s">
        <v>220</v>
      </c>
      <c r="C16" s="25"/>
      <c r="D16" s="26"/>
      <c r="E16" s="26"/>
      <c r="F16" s="26"/>
      <c r="G16" s="26"/>
      <c r="H16" s="26"/>
      <c r="I16" s="27"/>
      <c r="J16" s="28"/>
      <c r="K16" s="18"/>
      <c r="L16" s="18"/>
    </row>
    <row r="17" spans="2:12" ht="18" customHeight="1">
      <c r="B17" s="286" t="s">
        <v>221</v>
      </c>
      <c r="C17" s="46"/>
      <c r="D17" s="29"/>
      <c r="E17" s="30"/>
      <c r="F17" s="30"/>
      <c r="G17" s="26"/>
      <c r="H17" s="26"/>
      <c r="I17" s="27"/>
      <c r="J17" s="28"/>
      <c r="K17" s="18"/>
      <c r="L17" s="18"/>
    </row>
    <row r="18" spans="2:12" ht="15.75" customHeight="1">
      <c r="B18" s="287"/>
      <c r="C18" s="47"/>
      <c r="D18" s="29"/>
      <c r="E18" s="30"/>
      <c r="F18" s="30"/>
      <c r="G18" s="26"/>
      <c r="H18" s="31"/>
      <c r="I18" s="288"/>
      <c r="J18" s="32"/>
      <c r="K18" s="21"/>
      <c r="L18" s="21"/>
    </row>
    <row r="19" spans="2:12" ht="15.75" customHeight="1">
      <c r="B19" s="587" t="s">
        <v>222</v>
      </c>
      <c r="C19" s="587"/>
      <c r="D19" s="587"/>
      <c r="E19" s="587"/>
      <c r="F19" s="587"/>
      <c r="G19" s="587"/>
      <c r="H19" s="587"/>
      <c r="I19" s="587"/>
      <c r="J19" s="587"/>
      <c r="K19" s="20"/>
      <c r="L19" s="20"/>
    </row>
    <row r="20" spans="2:12" ht="15.75" customHeight="1">
      <c r="B20" s="587"/>
      <c r="C20" s="587"/>
      <c r="D20" s="587"/>
      <c r="E20" s="587"/>
      <c r="F20" s="587"/>
      <c r="G20" s="587"/>
      <c r="H20" s="587"/>
      <c r="I20" s="587"/>
      <c r="J20" s="587"/>
      <c r="K20" s="20"/>
      <c r="L20" s="20"/>
    </row>
    <row r="21" spans="2:12" ht="15" customHeight="1">
      <c r="B21" s="289"/>
      <c r="C21" s="289"/>
      <c r="D21" s="289"/>
      <c r="E21" s="289"/>
      <c r="F21" s="289"/>
      <c r="G21" s="289"/>
      <c r="H21" s="289"/>
      <c r="I21" s="289"/>
      <c r="J21" s="289"/>
      <c r="K21" s="20"/>
      <c r="L21" s="20"/>
    </row>
    <row r="22" spans="2:12" ht="15.75" customHeight="1">
      <c r="B22" s="286" t="s">
        <v>223</v>
      </c>
      <c r="C22" s="29"/>
      <c r="D22" s="30"/>
      <c r="E22" s="30"/>
      <c r="F22" s="30"/>
      <c r="G22" s="30"/>
      <c r="H22" s="26"/>
      <c r="I22" s="288"/>
      <c r="J22" s="32"/>
      <c r="K22" s="20"/>
      <c r="L22" s="20"/>
    </row>
    <row r="23" spans="2:12" ht="15.75" customHeight="1">
      <c r="B23" s="286" t="s">
        <v>224</v>
      </c>
      <c r="C23" s="29"/>
      <c r="D23" s="30"/>
      <c r="E23" s="30"/>
      <c r="F23" s="30"/>
      <c r="G23" s="30"/>
      <c r="H23" s="26"/>
      <c r="I23" s="288"/>
      <c r="J23" s="32"/>
      <c r="K23" s="20"/>
      <c r="L23" s="20"/>
    </row>
    <row r="24" spans="2:12" ht="11.25" customHeight="1" thickBot="1">
      <c r="B24" s="287"/>
      <c r="C24" s="48"/>
      <c r="D24" s="33"/>
      <c r="E24" s="34"/>
      <c r="F24" s="34"/>
      <c r="G24" s="34"/>
      <c r="H24" s="31"/>
      <c r="I24" s="31"/>
      <c r="J24" s="32"/>
      <c r="K24" s="20"/>
      <c r="L24" s="20"/>
    </row>
    <row r="25" spans="2:12" ht="28.5" customHeight="1" thickTop="1">
      <c r="B25" s="297" t="s">
        <v>240</v>
      </c>
      <c r="C25" s="29"/>
      <c r="D25" s="30"/>
      <c r="E25" s="26"/>
      <c r="F25" s="26"/>
      <c r="G25" s="589" t="s">
        <v>241</v>
      </c>
      <c r="H25" s="590"/>
      <c r="I25" s="591"/>
      <c r="J25" s="32"/>
      <c r="K25" s="20"/>
      <c r="L25" s="20"/>
    </row>
    <row r="26" spans="2:12" ht="9" customHeight="1" thickBot="1">
      <c r="B26" s="24"/>
      <c r="C26" s="29"/>
      <c r="D26" s="30"/>
      <c r="E26" s="26"/>
      <c r="F26" s="26"/>
      <c r="G26" s="592"/>
      <c r="H26" s="593"/>
      <c r="I26" s="594"/>
      <c r="J26" s="32"/>
      <c r="K26" s="20"/>
      <c r="L26" s="20"/>
    </row>
    <row r="27" spans="2:12" ht="15.75" customHeight="1" thickTop="1">
      <c r="B27" s="24"/>
      <c r="C27" s="291" t="s">
        <v>242</v>
      </c>
      <c r="D27" s="290"/>
      <c r="E27" s="290"/>
      <c r="F27" s="290"/>
      <c r="G27" s="35"/>
      <c r="H27" s="35"/>
      <c r="I27" s="35"/>
      <c r="J27" s="35"/>
      <c r="K27" s="20"/>
      <c r="L27" s="20"/>
    </row>
    <row r="28" spans="2:12" ht="15.75" customHeight="1">
      <c r="B28" s="284"/>
      <c r="C28" s="291" t="s">
        <v>243</v>
      </c>
      <c r="D28" s="284"/>
      <c r="E28" s="284"/>
      <c r="F28" s="284"/>
      <c r="G28" s="284"/>
      <c r="H28" s="284"/>
      <c r="I28" s="284"/>
      <c r="J28" s="284"/>
      <c r="K28" s="20"/>
      <c r="L28" s="20"/>
    </row>
    <row r="29" spans="2:12" ht="17.25">
      <c r="B29" s="284"/>
      <c r="C29" s="291" t="s">
        <v>244</v>
      </c>
      <c r="D29" s="284"/>
      <c r="E29" s="284"/>
      <c r="F29" s="284"/>
      <c r="G29" s="284"/>
      <c r="H29" s="284"/>
      <c r="I29" s="284"/>
      <c r="J29" s="284"/>
      <c r="K29" s="22"/>
      <c r="L29" s="22"/>
    </row>
    <row r="30" spans="2:12" ht="15.75">
      <c r="B30" s="284"/>
      <c r="C30" s="381" t="s">
        <v>288</v>
      </c>
      <c r="D30" s="381"/>
      <c r="E30" s="284"/>
      <c r="F30" s="284"/>
      <c r="G30" s="284"/>
      <c r="H30" s="284"/>
      <c r="I30" s="284"/>
      <c r="J30" s="284"/>
      <c r="K30" s="22"/>
      <c r="L30" s="22"/>
    </row>
    <row r="31" spans="2:12" ht="15.75">
      <c r="B31" s="284"/>
      <c r="C31" s="382"/>
      <c r="D31" s="382"/>
      <c r="E31" s="284"/>
      <c r="F31" s="284"/>
      <c r="G31" s="284"/>
      <c r="H31" s="284"/>
      <c r="I31" s="284"/>
      <c r="J31" s="284"/>
      <c r="K31" s="22"/>
      <c r="L31" s="22"/>
    </row>
    <row r="32" spans="2:12" ht="15.75">
      <c r="B32" s="284"/>
      <c r="C32" s="383" t="s">
        <v>263</v>
      </c>
      <c r="D32" s="284"/>
      <c r="E32" s="284"/>
      <c r="F32" s="284"/>
      <c r="G32" s="284"/>
      <c r="H32" s="284"/>
      <c r="I32" s="284"/>
      <c r="J32" s="284"/>
      <c r="K32" s="22"/>
      <c r="L32" s="22"/>
    </row>
    <row r="33" spans="2:12" ht="12.75" customHeight="1">
      <c r="B33" s="284"/>
      <c r="C33" s="384" t="s">
        <v>289</v>
      </c>
      <c r="D33" s="284"/>
      <c r="E33" s="284"/>
      <c r="F33" s="284"/>
      <c r="G33" s="284"/>
      <c r="H33" s="284"/>
      <c r="I33" s="284"/>
      <c r="J33" s="284"/>
    </row>
    <row r="34" spans="2:12" ht="15.75">
      <c r="B34" s="284"/>
      <c r="C34" s="284"/>
      <c r="D34" s="284"/>
      <c r="E34" s="284"/>
      <c r="F34" s="284"/>
      <c r="G34" s="284"/>
      <c r="H34" s="284"/>
      <c r="I34" s="284"/>
      <c r="J34" s="284"/>
      <c r="K34" s="23"/>
      <c r="L34" s="19"/>
    </row>
    <row r="35" spans="2:12" ht="15.75">
      <c r="B35" s="284"/>
      <c r="C35" s="284"/>
      <c r="D35" s="284"/>
      <c r="E35" s="284"/>
      <c r="F35" s="284"/>
      <c r="G35" s="284"/>
      <c r="H35" s="284"/>
      <c r="I35" s="284"/>
      <c r="J35" s="284"/>
      <c r="K35" s="23"/>
      <c r="L35" s="19"/>
    </row>
    <row r="36" spans="2:12" ht="15.75">
      <c r="B36" s="284"/>
      <c r="C36" s="284"/>
      <c r="D36" s="284"/>
      <c r="E36" s="284"/>
      <c r="F36" s="284"/>
      <c r="G36" s="284"/>
      <c r="H36" s="284"/>
      <c r="I36" s="284"/>
      <c r="J36" s="284"/>
      <c r="K36" s="23"/>
      <c r="L36" s="19"/>
    </row>
    <row r="37" spans="2:12" ht="15.75">
      <c r="B37" s="284"/>
      <c r="C37" s="284"/>
      <c r="D37" s="284"/>
      <c r="E37" s="284"/>
      <c r="F37" s="284"/>
      <c r="G37" s="284"/>
      <c r="H37" s="284"/>
      <c r="I37" s="284"/>
      <c r="J37" s="284"/>
      <c r="K37" s="23"/>
      <c r="L37" s="19"/>
    </row>
    <row r="38" spans="2:12" ht="15" customHeight="1">
      <c r="B38" s="284"/>
      <c r="C38" s="284"/>
      <c r="D38" s="284"/>
      <c r="E38" s="284"/>
      <c r="F38" s="284"/>
      <c r="G38" s="284"/>
      <c r="H38" s="284"/>
      <c r="I38" s="284"/>
      <c r="J38" s="284"/>
    </row>
    <row r="39" spans="2:12" ht="15" customHeight="1">
      <c r="B39" s="284"/>
      <c r="C39" s="284"/>
      <c r="D39" s="284"/>
      <c r="E39" s="284"/>
      <c r="F39" s="284"/>
      <c r="G39" s="284"/>
      <c r="H39" s="284"/>
      <c r="I39" s="284"/>
      <c r="J39" s="284"/>
    </row>
    <row r="40" spans="2:12" ht="15" customHeight="1">
      <c r="B40" s="284"/>
      <c r="C40" s="284"/>
      <c r="D40" s="284"/>
      <c r="E40" s="284"/>
      <c r="F40" s="284"/>
      <c r="G40" s="284"/>
      <c r="H40" s="284"/>
      <c r="I40" s="284"/>
      <c r="J40" s="284"/>
    </row>
    <row r="41" spans="2:12">
      <c r="B41" s="24"/>
      <c r="C41" s="24"/>
      <c r="D41" s="24"/>
      <c r="E41" s="24"/>
      <c r="F41" s="24"/>
      <c r="G41" s="24"/>
      <c r="H41" s="24"/>
      <c r="I41" s="24"/>
      <c r="J41" s="24"/>
    </row>
    <row r="42" spans="2:12">
      <c r="B42" s="24"/>
      <c r="C42" s="24"/>
      <c r="D42" s="24"/>
      <c r="E42" s="24"/>
      <c r="F42" s="24"/>
      <c r="G42" s="24"/>
      <c r="H42" s="24"/>
      <c r="I42" s="24"/>
      <c r="J42" s="24"/>
    </row>
    <row r="43" spans="2:12">
      <c r="B43" s="24"/>
      <c r="C43" s="24"/>
      <c r="D43" s="24"/>
      <c r="E43" s="24"/>
      <c r="F43" s="24"/>
      <c r="G43" s="24"/>
      <c r="H43" s="24"/>
      <c r="I43" s="24"/>
      <c r="J43" s="24"/>
    </row>
    <row r="44" spans="2:12">
      <c r="B44" s="24"/>
      <c r="C44" s="24"/>
      <c r="D44" s="24"/>
      <c r="E44" s="24"/>
      <c r="F44" s="24"/>
      <c r="G44" s="24"/>
      <c r="H44" s="24"/>
      <c r="I44" s="24"/>
      <c r="J44" s="24"/>
    </row>
    <row r="45" spans="2:12">
      <c r="B45" s="24"/>
      <c r="C45" s="24"/>
      <c r="D45" s="24"/>
      <c r="E45" s="24"/>
      <c r="F45" s="24"/>
      <c r="G45" s="24"/>
      <c r="H45" s="24"/>
      <c r="I45" s="24"/>
      <c r="J45" s="24"/>
    </row>
    <row r="46" spans="2:12">
      <c r="B46" s="24"/>
      <c r="C46" s="24"/>
      <c r="D46" s="24"/>
      <c r="E46" s="24"/>
      <c r="F46" s="24"/>
      <c r="G46" s="24"/>
      <c r="H46" s="24"/>
      <c r="I46" s="24"/>
      <c r="J46" s="24"/>
    </row>
    <row r="47" spans="2:12">
      <c r="B47" s="24"/>
      <c r="C47" s="24"/>
      <c r="D47" s="24"/>
      <c r="E47" s="24"/>
      <c r="F47" s="24"/>
      <c r="G47" s="24"/>
      <c r="H47" s="24"/>
      <c r="I47" s="24"/>
      <c r="J47" s="24"/>
    </row>
    <row r="48" spans="2:12">
      <c r="B48" s="24"/>
      <c r="C48" s="24"/>
      <c r="D48" s="24"/>
      <c r="E48" s="24"/>
      <c r="F48" s="24"/>
      <c r="G48" s="24"/>
      <c r="H48" s="24"/>
      <c r="I48" s="24"/>
      <c r="J48" s="24"/>
    </row>
    <row r="49" spans="2:10">
      <c r="B49" s="24"/>
      <c r="C49" s="24"/>
      <c r="D49" s="24"/>
      <c r="E49" s="24"/>
      <c r="F49" s="24"/>
      <c r="G49" s="24"/>
      <c r="H49" s="24"/>
      <c r="I49" s="24"/>
      <c r="J49" s="24"/>
    </row>
    <row r="50" spans="2:10">
      <c r="B50" s="24"/>
      <c r="C50" s="24"/>
      <c r="D50" s="24"/>
      <c r="E50" s="24"/>
      <c r="F50" s="24"/>
      <c r="G50" s="24"/>
      <c r="H50" s="24"/>
      <c r="I50" s="24"/>
      <c r="J50" s="24"/>
    </row>
    <row r="51" spans="2:10">
      <c r="B51" s="24"/>
      <c r="C51" s="24"/>
      <c r="D51" s="24"/>
      <c r="E51" s="24"/>
      <c r="F51" s="24"/>
      <c r="G51" s="24"/>
      <c r="H51" s="24"/>
      <c r="I51" s="24"/>
      <c r="J51" s="24"/>
    </row>
    <row r="52" spans="2:10">
      <c r="B52" s="24"/>
      <c r="C52" s="24"/>
      <c r="D52" s="24"/>
      <c r="E52" s="24"/>
      <c r="F52" s="24"/>
      <c r="G52" s="24"/>
      <c r="H52" s="24"/>
      <c r="I52" s="24"/>
      <c r="J52" s="24"/>
    </row>
    <row r="53" spans="2:10">
      <c r="B53" s="24"/>
      <c r="C53" s="24"/>
      <c r="D53" s="24"/>
      <c r="E53" s="24"/>
      <c r="F53" s="24"/>
      <c r="G53" s="24"/>
      <c r="H53" s="24"/>
      <c r="I53" s="24"/>
      <c r="J53" s="24"/>
    </row>
    <row r="54" spans="2:10">
      <c r="B54" s="586" t="s">
        <v>70</v>
      </c>
      <c r="C54" s="586"/>
      <c r="D54" s="586"/>
      <c r="E54" s="586"/>
      <c r="F54" s="586"/>
      <c r="G54" s="586"/>
      <c r="H54" s="586"/>
      <c r="I54" s="586"/>
      <c r="J54" s="586"/>
    </row>
  </sheetData>
  <mergeCells count="7">
    <mergeCell ref="B2:J2"/>
    <mergeCell ref="B3:J3"/>
    <mergeCell ref="B54:J54"/>
    <mergeCell ref="B19:J20"/>
    <mergeCell ref="B5:J5"/>
    <mergeCell ref="B7:J9"/>
    <mergeCell ref="G25:I26"/>
  </mergeCells>
  <phoneticPr fontId="2" type="noConversion"/>
  <pageMargins left="0.75" right="0.75" top="0.4" bottom="0.4" header="0.17" footer="0.17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R86"/>
  <sheetViews>
    <sheetView showGridLines="0" topLeftCell="A84" workbookViewId="0">
      <selection activeCell="P79" sqref="P79"/>
    </sheetView>
  </sheetViews>
  <sheetFormatPr defaultColWidth="9.140625" defaultRowHeight="12.75"/>
  <cols>
    <col min="1" max="1" width="3.140625" style="1" customWidth="1"/>
    <col min="2" max="2" width="10.7109375" style="1" bestFit="1" customWidth="1"/>
    <col min="3" max="3" width="9.140625" style="1"/>
    <col min="4" max="4" width="15" style="1" customWidth="1"/>
    <col min="5" max="5" width="19.42578125" style="1" bestFit="1" customWidth="1"/>
    <col min="6" max="8" width="10.7109375" style="1" customWidth="1"/>
    <col min="9" max="9" width="12" style="1" customWidth="1"/>
    <col min="10" max="11" width="10.7109375" style="1" customWidth="1"/>
    <col min="12" max="12" width="10.140625" style="1" bestFit="1" customWidth="1"/>
    <col min="13" max="13" width="11" style="1" customWidth="1"/>
    <col min="14" max="14" width="9.140625" style="1"/>
    <col min="15" max="15" width="11.42578125" style="1" customWidth="1"/>
    <col min="16" max="16384" width="9.140625" style="1"/>
  </cols>
  <sheetData>
    <row r="1" spans="2:18" ht="21.75" hidden="1" customHeight="1">
      <c r="B1" s="251"/>
      <c r="C1" s="252" t="s">
        <v>26</v>
      </c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</row>
    <row r="2" spans="2:18" ht="18.75" hidden="1" customHeight="1">
      <c r="B2" s="251"/>
      <c r="C2" s="250" t="s">
        <v>164</v>
      </c>
      <c r="D2" s="251"/>
      <c r="E2" s="251"/>
      <c r="F2" s="251"/>
      <c r="G2" s="251"/>
      <c r="H2" s="251"/>
      <c r="I2" s="251"/>
      <c r="J2" s="253">
        <v>76.400000000000006</v>
      </c>
      <c r="K2" s="251"/>
      <c r="L2" s="250"/>
      <c r="M2" s="251"/>
      <c r="N2" s="251"/>
      <c r="O2" s="251"/>
      <c r="P2" s="251"/>
      <c r="Q2" s="251"/>
      <c r="R2" s="251"/>
    </row>
    <row r="3" spans="2:18" ht="22.5" hidden="1" customHeight="1">
      <c r="B3" s="251"/>
      <c r="C3" s="250" t="s">
        <v>161</v>
      </c>
      <c r="D3" s="251"/>
      <c r="E3" s="251"/>
      <c r="F3" s="251"/>
      <c r="G3" s="251"/>
      <c r="H3" s="251"/>
      <c r="I3" s="251"/>
      <c r="J3" s="253">
        <v>55.4</v>
      </c>
      <c r="K3" s="251"/>
      <c r="L3" s="250"/>
      <c r="M3" s="251"/>
      <c r="N3" s="251"/>
      <c r="O3" s="251"/>
      <c r="P3" s="251"/>
      <c r="Q3" s="251"/>
      <c r="R3" s="251"/>
    </row>
    <row r="4" spans="2:18" ht="24.75" hidden="1" customHeight="1">
      <c r="B4" s="251"/>
      <c r="C4" s="250" t="s">
        <v>162</v>
      </c>
      <c r="D4" s="251"/>
      <c r="E4" s="251"/>
      <c r="F4" s="251"/>
      <c r="G4" s="251"/>
      <c r="H4" s="251"/>
      <c r="I4" s="251"/>
      <c r="J4" s="253">
        <v>49.8</v>
      </c>
      <c r="K4" s="251"/>
      <c r="L4" s="250"/>
      <c r="M4" s="251"/>
      <c r="N4" s="251"/>
      <c r="O4" s="251"/>
      <c r="P4" s="251"/>
      <c r="Q4" s="251"/>
      <c r="R4" s="251"/>
    </row>
    <row r="5" spans="2:18" ht="21.75" hidden="1" customHeight="1">
      <c r="B5" s="251"/>
      <c r="C5" s="250" t="s">
        <v>163</v>
      </c>
      <c r="D5" s="251"/>
      <c r="E5" s="251"/>
      <c r="F5" s="251"/>
      <c r="G5" s="251"/>
      <c r="H5" s="251"/>
      <c r="I5" s="251"/>
      <c r="J5" s="253">
        <v>80.819999999999993</v>
      </c>
      <c r="K5" s="251"/>
      <c r="L5" s="250"/>
      <c r="M5" s="251"/>
      <c r="N5" s="251"/>
      <c r="O5" s="251"/>
      <c r="P5" s="251"/>
      <c r="Q5" s="251"/>
      <c r="R5" s="251"/>
    </row>
    <row r="6" spans="2:18" ht="21.75" hidden="1" customHeight="1">
      <c r="B6" s="251"/>
      <c r="C6" s="250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</row>
    <row r="7" spans="2:18" ht="18" hidden="1" customHeight="1" thickBot="1">
      <c r="D7" s="223"/>
      <c r="E7" s="223"/>
      <c r="F7" s="595" t="s">
        <v>58</v>
      </c>
      <c r="G7" s="595"/>
      <c r="H7" s="595"/>
      <c r="I7" s="595"/>
      <c r="J7" s="595"/>
      <c r="K7" s="595"/>
      <c r="L7" s="595" t="s">
        <v>275</v>
      </c>
      <c r="M7" s="595"/>
      <c r="N7" s="595"/>
      <c r="O7" s="595"/>
      <c r="P7" s="595"/>
    </row>
    <row r="8" spans="2:18" ht="18" hidden="1" customHeight="1">
      <c r="B8" s="299"/>
      <c r="C8" s="299"/>
      <c r="D8" s="299"/>
      <c r="E8" s="299"/>
      <c r="F8" s="308" t="s">
        <v>274</v>
      </c>
      <c r="G8" s="309"/>
      <c r="H8" s="309"/>
      <c r="I8" s="309"/>
      <c r="J8" s="606" t="s">
        <v>279</v>
      </c>
      <c r="K8" s="607"/>
      <c r="L8" s="608" t="s">
        <v>278</v>
      </c>
      <c r="M8" s="606"/>
      <c r="N8" s="323"/>
      <c r="O8" s="323"/>
      <c r="P8" s="324"/>
    </row>
    <row r="9" spans="2:18" ht="21" hidden="1" customHeight="1">
      <c r="B9" s="299"/>
      <c r="C9" s="300" t="s">
        <v>9</v>
      </c>
      <c r="D9" s="300" t="s">
        <v>48</v>
      </c>
      <c r="E9" s="300"/>
      <c r="F9" s="310" t="s">
        <v>73</v>
      </c>
      <c r="G9" s="311" t="s">
        <v>273</v>
      </c>
      <c r="H9" s="312"/>
      <c r="I9" s="312"/>
      <c r="J9" s="313">
        <v>0.1</v>
      </c>
      <c r="K9" s="314">
        <v>0.6</v>
      </c>
      <c r="L9" s="325">
        <v>1E-4</v>
      </c>
      <c r="M9" s="313">
        <v>0.8</v>
      </c>
      <c r="N9" s="311" t="s">
        <v>273</v>
      </c>
      <c r="O9" s="254"/>
      <c r="P9" s="326"/>
    </row>
    <row r="10" spans="2:18" ht="23.25" hidden="1" customHeight="1">
      <c r="B10" s="299"/>
      <c r="C10" s="300" t="s">
        <v>105</v>
      </c>
      <c r="D10" s="300" t="s">
        <v>72</v>
      </c>
      <c r="E10" s="300" t="s">
        <v>267</v>
      </c>
      <c r="F10" s="310"/>
      <c r="G10" s="311"/>
      <c r="H10" s="312"/>
      <c r="I10" s="312"/>
      <c r="J10" s="313"/>
      <c r="K10" s="314"/>
      <c r="L10" s="327"/>
      <c r="M10" s="313"/>
      <c r="N10" s="254"/>
      <c r="O10" s="254"/>
      <c r="P10" s="326"/>
    </row>
    <row r="11" spans="2:18" ht="23.25" hidden="1" customHeight="1">
      <c r="B11" s="299"/>
      <c r="C11" s="300" t="s">
        <v>228</v>
      </c>
      <c r="D11" s="300" t="s">
        <v>72</v>
      </c>
      <c r="E11" s="300" t="s">
        <v>267</v>
      </c>
      <c r="F11" s="310"/>
      <c r="G11" s="311"/>
      <c r="H11" s="312"/>
      <c r="I11" s="312"/>
      <c r="J11" s="313"/>
      <c r="K11" s="314"/>
      <c r="L11" s="327"/>
      <c r="M11" s="313"/>
      <c r="N11" s="254"/>
      <c r="O11" s="254"/>
      <c r="P11" s="326"/>
    </row>
    <row r="12" spans="2:18" ht="23.25" hidden="1" customHeight="1">
      <c r="B12" s="299"/>
      <c r="C12" s="300" t="s">
        <v>227</v>
      </c>
      <c r="D12" s="300" t="s">
        <v>268</v>
      </c>
      <c r="E12" s="300" t="s">
        <v>267</v>
      </c>
      <c r="F12" s="310"/>
      <c r="G12" s="311"/>
      <c r="H12" s="312"/>
      <c r="I12" s="312"/>
      <c r="J12" s="313"/>
      <c r="K12" s="314"/>
      <c r="L12" s="327"/>
      <c r="M12" s="313"/>
      <c r="N12" s="254"/>
      <c r="O12" s="254"/>
      <c r="P12" s="326"/>
    </row>
    <row r="13" spans="2:18" ht="20.25" hidden="1" customHeight="1">
      <c r="B13" s="299"/>
      <c r="C13" s="300" t="s">
        <v>229</v>
      </c>
      <c r="D13" s="300" t="s">
        <v>53</v>
      </c>
      <c r="E13" s="300" t="s">
        <v>267</v>
      </c>
      <c r="F13" s="310"/>
      <c r="G13" s="311"/>
      <c r="H13" s="312"/>
      <c r="I13" s="312"/>
      <c r="J13" s="313"/>
      <c r="K13" s="314"/>
      <c r="L13" s="327"/>
      <c r="M13" s="313"/>
      <c r="N13" s="254"/>
      <c r="O13" s="254"/>
      <c r="P13" s="326"/>
    </row>
    <row r="14" spans="2:18" ht="16.5" hidden="1" customHeight="1">
      <c r="B14" s="299"/>
      <c r="C14" s="300" t="s">
        <v>230</v>
      </c>
      <c r="D14" s="300" t="s">
        <v>49</v>
      </c>
      <c r="E14" s="300"/>
      <c r="F14" s="310" t="s">
        <v>271</v>
      </c>
      <c r="G14" s="311" t="s">
        <v>269</v>
      </c>
      <c r="H14" s="312"/>
      <c r="I14" s="312"/>
      <c r="J14" s="313">
        <v>0.6</v>
      </c>
      <c r="K14" s="314">
        <v>2.5</v>
      </c>
      <c r="L14" s="327">
        <v>0.8</v>
      </c>
      <c r="M14" s="313">
        <v>10</v>
      </c>
      <c r="N14" s="311" t="s">
        <v>269</v>
      </c>
      <c r="O14" s="254"/>
      <c r="P14" s="326"/>
    </row>
    <row r="15" spans="2:18" ht="17.25" hidden="1" customHeight="1">
      <c r="B15" s="299"/>
      <c r="C15" s="300" t="s">
        <v>231</v>
      </c>
      <c r="D15" s="300" t="s">
        <v>50</v>
      </c>
      <c r="E15" s="300"/>
      <c r="F15" s="315"/>
      <c r="G15" s="312"/>
      <c r="H15" s="312"/>
      <c r="I15" s="312"/>
      <c r="J15" s="316"/>
      <c r="K15" s="317"/>
      <c r="L15" s="328"/>
      <c r="M15" s="316"/>
      <c r="N15" s="254"/>
      <c r="O15" s="254"/>
      <c r="P15" s="326"/>
    </row>
    <row r="16" spans="2:18" ht="15.75" hidden="1" customHeight="1">
      <c r="B16" s="299"/>
      <c r="C16" s="300" t="s">
        <v>232</v>
      </c>
      <c r="D16" s="300" t="s">
        <v>51</v>
      </c>
      <c r="E16" s="300"/>
      <c r="F16" s="310"/>
      <c r="G16" s="311"/>
      <c r="H16" s="312"/>
      <c r="I16" s="312"/>
      <c r="J16" s="313"/>
      <c r="K16" s="314"/>
      <c r="L16" s="327"/>
      <c r="M16" s="313"/>
      <c r="N16" s="254"/>
      <c r="O16" s="254"/>
      <c r="P16" s="326"/>
    </row>
    <row r="17" spans="2:16" ht="15" hidden="1" customHeight="1">
      <c r="B17" s="299"/>
      <c r="C17" s="300" t="s">
        <v>233</v>
      </c>
      <c r="D17" s="300" t="s">
        <v>52</v>
      </c>
      <c r="E17" s="300"/>
      <c r="F17" s="310"/>
      <c r="G17" s="311"/>
      <c r="H17" s="312"/>
      <c r="I17" s="312"/>
      <c r="J17" s="313"/>
      <c r="K17" s="314"/>
      <c r="L17" s="327"/>
      <c r="M17" s="313"/>
      <c r="N17" s="254"/>
      <c r="O17" s="254"/>
      <c r="P17" s="326"/>
    </row>
    <row r="18" spans="2:16" ht="13.5" hidden="1" customHeight="1">
      <c r="B18" s="299"/>
      <c r="C18" s="300" t="s">
        <v>10</v>
      </c>
      <c r="D18" s="300" t="s">
        <v>52</v>
      </c>
      <c r="E18" s="300"/>
      <c r="F18" s="310" t="s">
        <v>272</v>
      </c>
      <c r="G18" s="311" t="s">
        <v>270</v>
      </c>
      <c r="H18" s="312"/>
      <c r="I18" s="312"/>
      <c r="J18" s="313">
        <v>2.5</v>
      </c>
      <c r="K18" s="314">
        <v>4</v>
      </c>
      <c r="L18" s="327">
        <v>10</v>
      </c>
      <c r="M18" s="313">
        <v>500</v>
      </c>
      <c r="N18" s="311" t="s">
        <v>270</v>
      </c>
      <c r="O18" s="254"/>
      <c r="P18" s="326"/>
    </row>
    <row r="19" spans="2:16" ht="10.5" hidden="1" customHeight="1">
      <c r="B19" s="299"/>
      <c r="C19" s="300" t="s">
        <v>31</v>
      </c>
      <c r="D19" s="300" t="s">
        <v>53</v>
      </c>
      <c r="E19" s="300"/>
      <c r="F19" s="310"/>
      <c r="G19" s="311"/>
      <c r="H19" s="312"/>
      <c r="I19" s="312"/>
      <c r="J19" s="313"/>
      <c r="K19" s="314"/>
      <c r="L19" s="327"/>
      <c r="M19" s="313"/>
      <c r="N19" s="254"/>
      <c r="O19" s="254"/>
      <c r="P19" s="326"/>
    </row>
    <row r="20" spans="2:16" ht="14.25" hidden="1" customHeight="1" thickBot="1">
      <c r="B20" s="299"/>
      <c r="C20" s="300" t="s">
        <v>96</v>
      </c>
      <c r="D20" s="300" t="s">
        <v>54</v>
      </c>
      <c r="E20" s="300"/>
      <c r="F20" s="318" t="s">
        <v>54</v>
      </c>
      <c r="G20" s="319" t="s">
        <v>96</v>
      </c>
      <c r="H20" s="320"/>
      <c r="I20" s="320"/>
      <c r="J20" s="321">
        <v>4</v>
      </c>
      <c r="K20" s="322">
        <v>8</v>
      </c>
      <c r="L20" s="329">
        <v>500</v>
      </c>
      <c r="M20" s="321">
        <v>3000</v>
      </c>
      <c r="N20" s="319" t="s">
        <v>96</v>
      </c>
      <c r="O20" s="330"/>
      <c r="P20" s="331"/>
    </row>
    <row r="21" spans="2:16" ht="15.75" hidden="1" customHeight="1">
      <c r="G21" s="225"/>
      <c r="H21" s="225"/>
    </row>
    <row r="22" spans="2:16" hidden="1">
      <c r="C22" s="227"/>
      <c r="D22" s="228"/>
      <c r="E22" s="226"/>
      <c r="F22" s="229"/>
      <c r="G22" s="229"/>
      <c r="L22" s="224"/>
    </row>
    <row r="23" spans="2:16" hidden="1"/>
    <row r="24" spans="2:16" ht="28.5">
      <c r="B24" s="24"/>
      <c r="C24" s="599" t="s">
        <v>55</v>
      </c>
      <c r="D24" s="599"/>
      <c r="E24" s="599"/>
      <c r="F24" s="599"/>
      <c r="G24" s="599"/>
      <c r="H24" s="599"/>
      <c r="I24" s="599"/>
      <c r="J24" s="599"/>
      <c r="K24" s="599"/>
      <c r="L24" s="24"/>
      <c r="M24" s="24"/>
    </row>
    <row r="25" spans="2:16">
      <c r="B25" s="24"/>
      <c r="C25" s="600" t="s">
        <v>27</v>
      </c>
      <c r="D25" s="600"/>
      <c r="E25" s="600"/>
      <c r="F25" s="600"/>
      <c r="G25" s="600"/>
      <c r="H25" s="600"/>
      <c r="I25" s="600"/>
      <c r="J25" s="600"/>
      <c r="K25" s="600"/>
      <c r="L25" s="24"/>
      <c r="M25" s="24"/>
    </row>
    <row r="26" spans="2:16" ht="18">
      <c r="B26" s="24"/>
      <c r="C26" s="601" t="s">
        <v>28</v>
      </c>
      <c r="D26" s="601"/>
      <c r="E26" s="601"/>
      <c r="F26" s="601"/>
      <c r="G26" s="601"/>
      <c r="H26" s="601"/>
      <c r="I26" s="601"/>
      <c r="J26" s="601"/>
      <c r="K26" s="601"/>
      <c r="L26" s="24"/>
      <c r="M26" s="24"/>
    </row>
    <row r="27" spans="2:16" ht="13.5" thickBot="1"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</row>
    <row r="28" spans="2:16" s="254" customFormat="1" ht="25.5" customHeight="1" thickBot="1">
      <c r="B28" s="244"/>
      <c r="C28" s="257"/>
      <c r="D28" s="258"/>
      <c r="E28" s="604" t="s">
        <v>214</v>
      </c>
      <c r="F28" s="602" t="s">
        <v>213</v>
      </c>
      <c r="G28" s="609" t="s">
        <v>171</v>
      </c>
      <c r="H28" s="610"/>
      <c r="I28" s="611"/>
      <c r="J28" s="596" t="s">
        <v>172</v>
      </c>
      <c r="K28" s="598"/>
      <c r="L28" s="244"/>
      <c r="M28" s="244"/>
    </row>
    <row r="29" spans="2:16" s="254" customFormat="1" ht="13.5" thickBot="1">
      <c r="B29" s="244"/>
      <c r="C29" s="264" t="s">
        <v>29</v>
      </c>
      <c r="D29" s="262" t="s">
        <v>30</v>
      </c>
      <c r="E29" s="605"/>
      <c r="F29" s="603"/>
      <c r="G29" s="265" t="s">
        <v>175</v>
      </c>
      <c r="H29" s="265" t="s">
        <v>176</v>
      </c>
      <c r="I29" s="266" t="s">
        <v>177</v>
      </c>
      <c r="J29" s="265" t="s">
        <v>178</v>
      </c>
      <c r="K29" s="265" t="s">
        <v>179</v>
      </c>
      <c r="L29" s="244"/>
      <c r="M29" s="244"/>
    </row>
    <row r="30" spans="2:16" s="254" customFormat="1" ht="13.5" thickBot="1">
      <c r="B30" s="244"/>
      <c r="C30" s="267">
        <v>1</v>
      </c>
      <c r="D30" s="268" t="s">
        <v>180</v>
      </c>
      <c r="E30" s="269">
        <v>1</v>
      </c>
      <c r="F30" s="269">
        <v>0.5</v>
      </c>
      <c r="G30" s="269" t="s">
        <v>181</v>
      </c>
      <c r="H30" s="269" t="s">
        <v>182</v>
      </c>
      <c r="I30" s="269" t="s">
        <v>183</v>
      </c>
      <c r="J30" s="269">
        <v>3</v>
      </c>
      <c r="K30" s="269">
        <v>6</v>
      </c>
      <c r="L30" s="244"/>
      <c r="M30" s="244"/>
    </row>
    <row r="31" spans="2:16" s="254" customFormat="1" ht="13.5" customHeight="1" thickBot="1">
      <c r="B31" s="244"/>
      <c r="C31" s="267">
        <v>2</v>
      </c>
      <c r="D31" s="268" t="s">
        <v>247</v>
      </c>
      <c r="E31" s="269">
        <v>2</v>
      </c>
      <c r="F31" s="269">
        <v>0.3</v>
      </c>
      <c r="G31" s="269">
        <v>0</v>
      </c>
      <c r="H31" s="269" t="s">
        <v>181</v>
      </c>
      <c r="I31" s="269" t="s">
        <v>182</v>
      </c>
      <c r="J31" s="269">
        <v>3</v>
      </c>
      <c r="K31" s="269">
        <v>6</v>
      </c>
      <c r="L31" s="244"/>
      <c r="M31" s="244"/>
    </row>
    <row r="32" spans="2:16" s="254" customFormat="1" ht="13.5" customHeight="1" thickBot="1">
      <c r="B32" s="244"/>
      <c r="C32" s="267">
        <v>3</v>
      </c>
      <c r="D32" s="298" t="s">
        <v>246</v>
      </c>
      <c r="E32" s="269">
        <v>2</v>
      </c>
      <c r="F32" s="269">
        <v>0.3</v>
      </c>
      <c r="G32" s="269">
        <v>0</v>
      </c>
      <c r="H32" s="269" t="s">
        <v>181</v>
      </c>
      <c r="I32" s="269" t="s">
        <v>182</v>
      </c>
      <c r="J32" s="269">
        <v>3</v>
      </c>
      <c r="K32" s="269">
        <v>6</v>
      </c>
      <c r="L32" s="244"/>
      <c r="M32" s="244"/>
    </row>
    <row r="33" spans="2:13" s="254" customFormat="1" ht="13.5" thickBot="1">
      <c r="B33" s="244"/>
      <c r="C33" s="267">
        <v>4</v>
      </c>
      <c r="D33" s="268" t="s">
        <v>184</v>
      </c>
      <c r="E33" s="269">
        <v>2</v>
      </c>
      <c r="F33" s="269">
        <v>1.2</v>
      </c>
      <c r="G33" s="269">
        <v>0</v>
      </c>
      <c r="H33" s="269" t="s">
        <v>181</v>
      </c>
      <c r="I33" s="269" t="s">
        <v>185</v>
      </c>
      <c r="J33" s="269">
        <v>5</v>
      </c>
      <c r="K33" s="269">
        <v>10</v>
      </c>
      <c r="L33" s="244"/>
      <c r="M33" s="244"/>
    </row>
    <row r="34" spans="2:13" s="254" customFormat="1" ht="13.5" thickBot="1">
      <c r="B34" s="244"/>
      <c r="C34" s="267">
        <v>5</v>
      </c>
      <c r="D34" s="268" t="s">
        <v>248</v>
      </c>
      <c r="E34" s="269">
        <v>2</v>
      </c>
      <c r="F34" s="269">
        <v>2</v>
      </c>
      <c r="G34" s="269">
        <v>0</v>
      </c>
      <c r="H34" s="269" t="s">
        <v>181</v>
      </c>
      <c r="I34" s="269" t="s">
        <v>186</v>
      </c>
      <c r="J34" s="269">
        <v>4</v>
      </c>
      <c r="K34" s="269">
        <v>8</v>
      </c>
      <c r="L34" s="244"/>
      <c r="M34" s="244"/>
    </row>
    <row r="35" spans="2:13" s="254" customFormat="1" ht="13.5" thickBot="1">
      <c r="B35" s="244"/>
      <c r="C35" s="267">
        <v>6</v>
      </c>
      <c r="D35" s="268" t="s">
        <v>187</v>
      </c>
      <c r="E35" s="269">
        <v>1</v>
      </c>
      <c r="F35" s="269">
        <v>1</v>
      </c>
      <c r="G35" s="269">
        <v>0</v>
      </c>
      <c r="H35" s="269" t="s">
        <v>188</v>
      </c>
      <c r="I35" s="270" t="s">
        <v>189</v>
      </c>
      <c r="J35" s="269">
        <v>5</v>
      </c>
      <c r="K35" s="269">
        <v>10</v>
      </c>
      <c r="L35" s="244"/>
      <c r="M35" s="244"/>
    </row>
    <row r="36" spans="2:13" s="254" customFormat="1" ht="13.5" thickBot="1">
      <c r="B36" s="244"/>
      <c r="C36" s="267">
        <v>7</v>
      </c>
      <c r="D36" s="268" t="s">
        <v>190</v>
      </c>
      <c r="E36" s="269">
        <v>1</v>
      </c>
      <c r="F36" s="269">
        <v>1</v>
      </c>
      <c r="G36" s="269">
        <v>0</v>
      </c>
      <c r="H36" s="269" t="s">
        <v>181</v>
      </c>
      <c r="I36" s="271" t="s">
        <v>182</v>
      </c>
      <c r="J36" s="269">
        <v>5</v>
      </c>
      <c r="K36" s="269">
        <v>10</v>
      </c>
      <c r="L36" s="244"/>
      <c r="M36" s="244"/>
    </row>
    <row r="37" spans="2:13" s="254" customFormat="1" ht="13.5" thickBot="1">
      <c r="B37" s="244"/>
      <c r="C37" s="267">
        <v>8</v>
      </c>
      <c r="D37" s="268" t="s">
        <v>192</v>
      </c>
      <c r="E37" s="272">
        <v>1</v>
      </c>
      <c r="F37" s="267">
        <v>2</v>
      </c>
      <c r="G37" s="269">
        <v>0</v>
      </c>
      <c r="H37" s="269" t="s">
        <v>185</v>
      </c>
      <c r="I37" s="269" t="s">
        <v>191</v>
      </c>
      <c r="J37" s="269">
        <v>5</v>
      </c>
      <c r="K37" s="269">
        <v>10</v>
      </c>
      <c r="L37" s="244"/>
      <c r="M37" s="244"/>
    </row>
    <row r="38" spans="2:13" s="254" customFormat="1" ht="13.5" thickBot="1">
      <c r="B38" s="244"/>
      <c r="C38" s="267">
        <v>9</v>
      </c>
      <c r="D38" s="268" t="s">
        <v>193</v>
      </c>
      <c r="E38" s="273">
        <v>1</v>
      </c>
      <c r="F38" s="267">
        <v>1.5</v>
      </c>
      <c r="G38" s="269">
        <v>0</v>
      </c>
      <c r="H38" s="269" t="s">
        <v>181</v>
      </c>
      <c r="I38" s="269" t="s">
        <v>186</v>
      </c>
      <c r="J38" s="269">
        <v>5</v>
      </c>
      <c r="K38" s="269">
        <v>10</v>
      </c>
      <c r="L38" s="244"/>
      <c r="M38" s="244"/>
    </row>
    <row r="39" spans="2:13" s="254" customFormat="1" ht="13.5" thickBot="1">
      <c r="B39" s="244"/>
      <c r="C39" s="267">
        <v>10</v>
      </c>
      <c r="D39" s="268" t="s">
        <v>194</v>
      </c>
      <c r="E39" s="271">
        <v>1</v>
      </c>
      <c r="F39" s="269">
        <v>2.5</v>
      </c>
      <c r="G39" s="269">
        <v>0</v>
      </c>
      <c r="H39" s="269" t="s">
        <v>195</v>
      </c>
      <c r="I39" s="269" t="s">
        <v>196</v>
      </c>
      <c r="J39" s="269">
        <v>5</v>
      </c>
      <c r="K39" s="269">
        <v>10</v>
      </c>
      <c r="L39" s="244"/>
      <c r="M39" s="244"/>
    </row>
    <row r="40" spans="2:13" s="254" customFormat="1" ht="13.5" thickBot="1">
      <c r="B40" s="244"/>
      <c r="C40" s="267">
        <v>11</v>
      </c>
      <c r="D40" s="268" t="s">
        <v>197</v>
      </c>
      <c r="E40" s="269">
        <v>1</v>
      </c>
      <c r="F40" s="269">
        <v>2</v>
      </c>
      <c r="G40" s="269">
        <v>0</v>
      </c>
      <c r="H40" s="269" t="s">
        <v>181</v>
      </c>
      <c r="I40" s="269" t="s">
        <v>198</v>
      </c>
      <c r="J40" s="269">
        <v>5</v>
      </c>
      <c r="K40" s="269">
        <v>10</v>
      </c>
      <c r="L40" s="244"/>
      <c r="M40" s="244"/>
    </row>
    <row r="41" spans="2:13" s="254" customFormat="1" ht="13.5" thickBot="1">
      <c r="B41" s="244"/>
      <c r="C41" s="267">
        <v>12</v>
      </c>
      <c r="D41" s="268" t="s">
        <v>200</v>
      </c>
      <c r="E41" s="269">
        <v>1</v>
      </c>
      <c r="F41" s="269">
        <v>3.5</v>
      </c>
      <c r="G41" s="269">
        <v>0</v>
      </c>
      <c r="H41" s="269">
        <v>0</v>
      </c>
      <c r="I41" s="269" t="s">
        <v>199</v>
      </c>
      <c r="J41" s="269">
        <v>10</v>
      </c>
      <c r="K41" s="269">
        <v>15</v>
      </c>
      <c r="L41" s="244"/>
      <c r="M41" s="244"/>
    </row>
    <row r="42" spans="2:13" s="254" customFormat="1" ht="13.5" thickBot="1">
      <c r="B42" s="244"/>
      <c r="C42" s="267">
        <v>13</v>
      </c>
      <c r="D42" s="268" t="s">
        <v>201</v>
      </c>
      <c r="E42" s="269">
        <v>1</v>
      </c>
      <c r="F42" s="269">
        <v>3.5</v>
      </c>
      <c r="G42" s="269">
        <v>0</v>
      </c>
      <c r="H42" s="269">
        <v>0</v>
      </c>
      <c r="I42" s="269" t="s">
        <v>199</v>
      </c>
      <c r="J42" s="269">
        <v>10</v>
      </c>
      <c r="K42" s="269">
        <v>15</v>
      </c>
      <c r="L42" s="244"/>
      <c r="M42" s="244"/>
    </row>
    <row r="43" spans="2:13" s="254" customFormat="1" ht="13.5" thickBot="1">
      <c r="B43" s="244"/>
      <c r="C43" s="267">
        <v>14</v>
      </c>
      <c r="D43" s="268" t="s">
        <v>202</v>
      </c>
      <c r="E43" s="269">
        <v>1</v>
      </c>
      <c r="F43" s="269">
        <v>4</v>
      </c>
      <c r="G43" s="269">
        <v>0</v>
      </c>
      <c r="H43" s="269" t="s">
        <v>195</v>
      </c>
      <c r="I43" s="269" t="s">
        <v>203</v>
      </c>
      <c r="J43" s="269">
        <v>15</v>
      </c>
      <c r="K43" s="269">
        <v>20</v>
      </c>
      <c r="L43" s="244"/>
      <c r="M43" s="244"/>
    </row>
    <row r="44" spans="2:13" s="254" customFormat="1" ht="13.5" thickBot="1">
      <c r="B44" s="244"/>
      <c r="C44" s="267">
        <v>15</v>
      </c>
      <c r="D44" s="268" t="s">
        <v>204</v>
      </c>
      <c r="E44" s="269">
        <v>1</v>
      </c>
      <c r="F44" s="269">
        <v>8</v>
      </c>
      <c r="G44" s="269">
        <v>0</v>
      </c>
      <c r="H44" s="269" t="s">
        <v>195</v>
      </c>
      <c r="I44" s="269" t="s">
        <v>203</v>
      </c>
      <c r="J44" s="269">
        <v>15</v>
      </c>
      <c r="K44" s="269">
        <v>20</v>
      </c>
      <c r="L44" s="244"/>
      <c r="M44" s="244"/>
    </row>
    <row r="45" spans="2:13" ht="14.25">
      <c r="B45" s="24"/>
      <c r="C45" s="234"/>
      <c r="D45" s="235"/>
      <c r="E45" s="235"/>
      <c r="F45" s="32"/>
      <c r="G45" s="32"/>
      <c r="H45" s="32"/>
      <c r="I45" s="32"/>
      <c r="J45" s="32"/>
      <c r="K45" s="236"/>
      <c r="L45" s="24"/>
      <c r="M45" s="24"/>
    </row>
    <row r="46" spans="2:13" ht="14.25">
      <c r="B46" s="24"/>
      <c r="C46" s="237" t="s">
        <v>205</v>
      </c>
      <c r="D46" s="238"/>
      <c r="E46" s="238"/>
      <c r="F46" s="24"/>
      <c r="G46" s="24"/>
      <c r="H46" s="24"/>
      <c r="I46" s="24"/>
      <c r="J46" s="24"/>
      <c r="K46" s="24"/>
      <c r="L46" s="24"/>
      <c r="M46" s="24"/>
    </row>
    <row r="47" spans="2:13" ht="14.25">
      <c r="B47" s="24"/>
      <c r="C47" s="237" t="s">
        <v>206</v>
      </c>
      <c r="D47" s="239"/>
      <c r="E47" s="239"/>
      <c r="F47" s="240"/>
      <c r="G47" s="240"/>
      <c r="H47" s="24"/>
      <c r="I47" s="24"/>
      <c r="J47" s="24"/>
      <c r="K47" s="24"/>
      <c r="L47" s="24"/>
      <c r="M47" s="24"/>
    </row>
    <row r="48" spans="2:13" ht="14.25">
      <c r="B48" s="24"/>
      <c r="C48" s="237" t="s">
        <v>207</v>
      </c>
      <c r="D48" s="239"/>
      <c r="E48" s="239"/>
      <c r="F48" s="240"/>
      <c r="G48" s="240"/>
      <c r="H48" s="24"/>
      <c r="I48" s="24"/>
      <c r="J48" s="24"/>
      <c r="K48" s="24"/>
      <c r="L48" s="24"/>
      <c r="M48" s="24"/>
    </row>
    <row r="49" spans="2:15">
      <c r="B49" s="24"/>
      <c r="C49" s="237" t="s">
        <v>60</v>
      </c>
      <c r="D49" s="241" t="s">
        <v>61</v>
      </c>
      <c r="E49" s="241"/>
      <c r="F49" s="242"/>
      <c r="G49" s="242"/>
      <c r="H49" s="24"/>
      <c r="I49" s="24"/>
      <c r="J49" s="24"/>
      <c r="K49" s="24"/>
      <c r="L49" s="24"/>
      <c r="M49" s="24"/>
    </row>
    <row r="50" spans="2:15">
      <c r="B50" s="24"/>
      <c r="C50" s="237" t="s">
        <v>62</v>
      </c>
      <c r="D50" s="241" t="s">
        <v>63</v>
      </c>
      <c r="E50" s="241"/>
      <c r="F50" s="242"/>
      <c r="G50" s="242"/>
      <c r="H50" s="24"/>
      <c r="I50" s="24"/>
      <c r="J50" s="24"/>
      <c r="K50" s="24"/>
      <c r="L50" s="24"/>
      <c r="M50" s="24"/>
    </row>
    <row r="51" spans="2:15">
      <c r="B51" s="24"/>
      <c r="C51" s="237" t="s">
        <v>64</v>
      </c>
      <c r="D51" s="241" t="s">
        <v>32</v>
      </c>
      <c r="E51" s="241"/>
      <c r="F51" s="242"/>
      <c r="G51" s="242"/>
      <c r="H51" s="24"/>
      <c r="I51" s="24"/>
      <c r="J51" s="24"/>
      <c r="K51" s="24"/>
      <c r="L51" s="24"/>
      <c r="M51" s="24"/>
    </row>
    <row r="52" spans="2:15">
      <c r="B52" s="24"/>
      <c r="C52" s="237" t="s">
        <v>65</v>
      </c>
      <c r="D52" s="243" t="s">
        <v>106</v>
      </c>
      <c r="E52" s="233"/>
      <c r="F52" s="233"/>
      <c r="G52" s="233"/>
      <c r="H52" s="233"/>
      <c r="I52" s="233"/>
      <c r="J52" s="233"/>
      <c r="K52" s="233"/>
      <c r="L52" s="24"/>
      <c r="M52" s="24"/>
    </row>
    <row r="53" spans="2:15">
      <c r="B53" s="24"/>
      <c r="C53" s="237"/>
      <c r="D53" s="243"/>
      <c r="E53" s="233"/>
      <c r="F53" s="233"/>
      <c r="G53" s="233"/>
      <c r="H53" s="233"/>
      <c r="I53" s="233"/>
      <c r="J53" s="233"/>
      <c r="K53" s="233"/>
      <c r="L53" s="24"/>
      <c r="M53" s="24"/>
    </row>
    <row r="54" spans="2:15">
      <c r="B54" s="24"/>
      <c r="C54" s="237"/>
      <c r="D54" s="243"/>
      <c r="E54" s="233"/>
      <c r="F54" s="233"/>
      <c r="G54" s="233"/>
      <c r="H54" s="233"/>
      <c r="I54" s="233"/>
      <c r="J54" s="233"/>
      <c r="K54" s="233"/>
      <c r="L54" s="24"/>
      <c r="M54" s="24"/>
    </row>
    <row r="55" spans="2:15" ht="39.75" customHeight="1">
      <c r="B55" s="24"/>
      <c r="C55" s="599" t="s">
        <v>95</v>
      </c>
      <c r="D55" s="599"/>
      <c r="E55" s="599"/>
      <c r="F55" s="599"/>
      <c r="G55" s="599"/>
      <c r="H55" s="599"/>
      <c r="I55" s="599"/>
      <c r="J55" s="599"/>
      <c r="K55" s="599"/>
      <c r="L55" s="280"/>
      <c r="M55" s="280"/>
      <c r="N55" s="230"/>
      <c r="O55" s="230"/>
    </row>
    <row r="56" spans="2:15">
      <c r="B56" s="24"/>
      <c r="C56" s="600" t="s">
        <v>27</v>
      </c>
      <c r="D56" s="600"/>
      <c r="E56" s="600"/>
      <c r="F56" s="600"/>
      <c r="G56" s="600"/>
      <c r="H56" s="600"/>
      <c r="I56" s="600"/>
      <c r="J56" s="600"/>
      <c r="K56" s="600"/>
      <c r="L56" s="281"/>
      <c r="M56" s="281"/>
      <c r="N56" s="231"/>
      <c r="O56" s="231"/>
    </row>
    <row r="57" spans="2:15" ht="18">
      <c r="B57" s="24"/>
      <c r="C57" s="601" t="s">
        <v>33</v>
      </c>
      <c r="D57" s="601"/>
      <c r="E57" s="601"/>
      <c r="F57" s="601"/>
      <c r="G57" s="601"/>
      <c r="H57" s="601"/>
      <c r="I57" s="601"/>
      <c r="J57" s="601"/>
      <c r="K57" s="601"/>
      <c r="L57" s="282"/>
      <c r="M57" s="282"/>
      <c r="N57" s="232"/>
      <c r="O57" s="232"/>
    </row>
    <row r="58" spans="2:15" ht="13.5" thickBot="1">
      <c r="B58" s="24"/>
      <c r="C58" s="283"/>
      <c r="D58" s="283"/>
      <c r="E58" s="283"/>
      <c r="F58" s="283"/>
      <c r="G58" s="283"/>
      <c r="H58" s="283"/>
      <c r="I58" s="283"/>
      <c r="J58" s="283"/>
      <c r="K58" s="283"/>
      <c r="L58" s="24"/>
      <c r="M58" s="24"/>
    </row>
    <row r="59" spans="2:15" s="254" customFormat="1" ht="25.5" customHeight="1" thickBot="1">
      <c r="B59" s="244"/>
      <c r="C59" s="257"/>
      <c r="D59" s="258"/>
      <c r="E59" s="259" t="s">
        <v>34</v>
      </c>
      <c r="F59" s="260" t="s">
        <v>170</v>
      </c>
      <c r="G59" s="596" t="s">
        <v>171</v>
      </c>
      <c r="H59" s="597"/>
      <c r="I59" s="598"/>
      <c r="J59" s="596" t="s">
        <v>172</v>
      </c>
      <c r="K59" s="598"/>
      <c r="L59" s="244"/>
      <c r="M59" s="244"/>
    </row>
    <row r="60" spans="2:15" s="254" customFormat="1" ht="13.5" thickBot="1">
      <c r="B60" s="244"/>
      <c r="C60" s="261" t="s">
        <v>29</v>
      </c>
      <c r="D60" s="262" t="s">
        <v>30</v>
      </c>
      <c r="E60" s="263" t="s">
        <v>173</v>
      </c>
      <c r="F60" s="264" t="s">
        <v>174</v>
      </c>
      <c r="G60" s="265" t="s">
        <v>175</v>
      </c>
      <c r="H60" s="265" t="s">
        <v>176</v>
      </c>
      <c r="I60" s="266" t="s">
        <v>177</v>
      </c>
      <c r="J60" s="265" t="s">
        <v>178</v>
      </c>
      <c r="K60" s="265" t="s">
        <v>179</v>
      </c>
      <c r="L60" s="244"/>
      <c r="M60" s="244"/>
    </row>
    <row r="61" spans="2:15" s="254" customFormat="1" ht="13.5" thickBot="1">
      <c r="B61" s="244"/>
      <c r="C61" s="267">
        <v>1</v>
      </c>
      <c r="D61" s="268" t="s">
        <v>180</v>
      </c>
      <c r="E61" s="269">
        <v>1</v>
      </c>
      <c r="F61" s="269">
        <v>0.5</v>
      </c>
      <c r="G61" s="269" t="s">
        <v>181</v>
      </c>
      <c r="H61" s="269" t="s">
        <v>182</v>
      </c>
      <c r="I61" s="269" t="s">
        <v>183</v>
      </c>
      <c r="J61" s="269">
        <v>3</v>
      </c>
      <c r="K61" s="269">
        <v>6</v>
      </c>
      <c r="L61" s="255"/>
      <c r="M61" s="274"/>
    </row>
    <row r="62" spans="2:15" s="254" customFormat="1" ht="13.5" customHeight="1" thickBot="1">
      <c r="B62" s="244"/>
      <c r="C62" s="267">
        <v>2</v>
      </c>
      <c r="D62" s="268" t="s">
        <v>247</v>
      </c>
      <c r="E62" s="269">
        <v>2</v>
      </c>
      <c r="F62" s="269">
        <v>0.3</v>
      </c>
      <c r="G62" s="269">
        <v>0</v>
      </c>
      <c r="H62" s="269" t="s">
        <v>181</v>
      </c>
      <c r="I62" s="269" t="s">
        <v>182</v>
      </c>
      <c r="J62" s="269">
        <v>3</v>
      </c>
      <c r="K62" s="269">
        <v>6</v>
      </c>
      <c r="L62" s="255"/>
      <c r="M62" s="275"/>
    </row>
    <row r="63" spans="2:15" s="254" customFormat="1" ht="13.5" customHeight="1" thickBot="1">
      <c r="B63" s="244"/>
      <c r="C63" s="267">
        <v>3</v>
      </c>
      <c r="D63" s="268" t="s">
        <v>246</v>
      </c>
      <c r="E63" s="269">
        <v>2</v>
      </c>
      <c r="F63" s="269">
        <v>0.3</v>
      </c>
      <c r="G63" s="269">
        <v>0</v>
      </c>
      <c r="H63" s="269" t="s">
        <v>181</v>
      </c>
      <c r="I63" s="269" t="s">
        <v>182</v>
      </c>
      <c r="J63" s="269">
        <v>3</v>
      </c>
      <c r="K63" s="269">
        <v>6</v>
      </c>
      <c r="L63" s="255"/>
      <c r="M63" s="275"/>
    </row>
    <row r="64" spans="2:15" s="254" customFormat="1" ht="13.5" customHeight="1" thickBot="1">
      <c r="B64" s="244"/>
      <c r="C64" s="267">
        <v>4</v>
      </c>
      <c r="D64" s="268" t="s">
        <v>184</v>
      </c>
      <c r="E64" s="269">
        <v>2</v>
      </c>
      <c r="F64" s="269">
        <v>1.2</v>
      </c>
      <c r="G64" s="269">
        <v>0</v>
      </c>
      <c r="H64" s="269" t="s">
        <v>181</v>
      </c>
      <c r="I64" s="269" t="s">
        <v>185</v>
      </c>
      <c r="J64" s="269">
        <v>5</v>
      </c>
      <c r="K64" s="269">
        <v>10</v>
      </c>
      <c r="L64" s="276"/>
      <c r="M64" s="32"/>
    </row>
    <row r="65" spans="2:14" s="254" customFormat="1" ht="13.5" thickBot="1">
      <c r="B65" s="244"/>
      <c r="C65" s="267">
        <v>5</v>
      </c>
      <c r="D65" s="268" t="s">
        <v>248</v>
      </c>
      <c r="E65" s="269">
        <v>2</v>
      </c>
      <c r="F65" s="269">
        <v>2</v>
      </c>
      <c r="G65" s="269">
        <v>0</v>
      </c>
      <c r="H65" s="269" t="s">
        <v>181</v>
      </c>
      <c r="I65" s="269" t="s">
        <v>186</v>
      </c>
      <c r="J65" s="269">
        <v>4</v>
      </c>
      <c r="K65" s="269">
        <v>8</v>
      </c>
      <c r="L65" s="276"/>
      <c r="M65" s="32"/>
    </row>
    <row r="66" spans="2:14" s="254" customFormat="1" ht="13.5" thickBot="1">
      <c r="B66" s="244"/>
      <c r="C66" s="267">
        <v>6</v>
      </c>
      <c r="D66" s="268" t="s">
        <v>187</v>
      </c>
      <c r="E66" s="269">
        <v>1</v>
      </c>
      <c r="F66" s="269">
        <v>1</v>
      </c>
      <c r="G66" s="269">
        <v>0</v>
      </c>
      <c r="H66" s="269" t="s">
        <v>188</v>
      </c>
      <c r="I66" s="270" t="s">
        <v>189</v>
      </c>
      <c r="J66" s="269">
        <v>5</v>
      </c>
      <c r="K66" s="269">
        <v>10</v>
      </c>
      <c r="L66" s="276"/>
      <c r="M66" s="32"/>
    </row>
    <row r="67" spans="2:14" s="254" customFormat="1" ht="13.5" thickBot="1">
      <c r="B67" s="244"/>
      <c r="C67" s="267">
        <v>7</v>
      </c>
      <c r="D67" s="268" t="s">
        <v>190</v>
      </c>
      <c r="E67" s="269">
        <v>1</v>
      </c>
      <c r="F67" s="269">
        <v>1</v>
      </c>
      <c r="G67" s="269">
        <v>0</v>
      </c>
      <c r="H67" s="269" t="s">
        <v>181</v>
      </c>
      <c r="I67" s="271" t="s">
        <v>182</v>
      </c>
      <c r="J67" s="269">
        <v>5</v>
      </c>
      <c r="K67" s="269">
        <v>10</v>
      </c>
      <c r="L67" s="276"/>
      <c r="M67" s="32"/>
    </row>
    <row r="68" spans="2:14" s="254" customFormat="1" ht="13.5" thickBot="1">
      <c r="B68" s="244"/>
      <c r="C68" s="267">
        <v>8</v>
      </c>
      <c r="D68" s="268" t="s">
        <v>192</v>
      </c>
      <c r="E68" s="272">
        <v>1</v>
      </c>
      <c r="F68" s="267">
        <v>2</v>
      </c>
      <c r="G68" s="269">
        <v>0</v>
      </c>
      <c r="H68" s="269" t="s">
        <v>185</v>
      </c>
      <c r="I68" s="269" t="s">
        <v>191</v>
      </c>
      <c r="J68" s="269">
        <v>5</v>
      </c>
      <c r="K68" s="269">
        <v>10</v>
      </c>
      <c r="L68" s="276"/>
      <c r="M68" s="32"/>
    </row>
    <row r="69" spans="2:14" s="254" customFormat="1" ht="13.5" thickBot="1">
      <c r="B69" s="244"/>
      <c r="C69" s="267">
        <v>9</v>
      </c>
      <c r="D69" s="268" t="s">
        <v>193</v>
      </c>
      <c r="E69" s="273">
        <v>1</v>
      </c>
      <c r="F69" s="267">
        <v>1.5</v>
      </c>
      <c r="G69" s="269">
        <v>0</v>
      </c>
      <c r="H69" s="269" t="s">
        <v>181</v>
      </c>
      <c r="I69" s="269" t="s">
        <v>186</v>
      </c>
      <c r="J69" s="269">
        <v>5</v>
      </c>
      <c r="K69" s="269">
        <v>10</v>
      </c>
      <c r="L69" s="276"/>
      <c r="M69" s="32"/>
    </row>
    <row r="70" spans="2:14" s="254" customFormat="1" ht="13.5" thickBot="1">
      <c r="B70" s="244"/>
      <c r="C70" s="267">
        <v>10</v>
      </c>
      <c r="D70" s="268" t="s">
        <v>194</v>
      </c>
      <c r="E70" s="271">
        <v>1</v>
      </c>
      <c r="F70" s="269">
        <v>2.5</v>
      </c>
      <c r="G70" s="269">
        <v>0</v>
      </c>
      <c r="H70" s="269" t="s">
        <v>195</v>
      </c>
      <c r="I70" s="269" t="s">
        <v>196</v>
      </c>
      <c r="J70" s="269">
        <v>5</v>
      </c>
      <c r="K70" s="269">
        <v>10</v>
      </c>
      <c r="L70" s="276"/>
      <c r="M70" s="32"/>
    </row>
    <row r="71" spans="2:14" s="254" customFormat="1" ht="13.5" thickBot="1">
      <c r="B71" s="244"/>
      <c r="C71" s="267">
        <v>11</v>
      </c>
      <c r="D71" s="268" t="s">
        <v>197</v>
      </c>
      <c r="E71" s="269">
        <v>1</v>
      </c>
      <c r="F71" s="269">
        <v>2</v>
      </c>
      <c r="G71" s="269">
        <v>0</v>
      </c>
      <c r="H71" s="269" t="s">
        <v>181</v>
      </c>
      <c r="I71" s="269" t="s">
        <v>198</v>
      </c>
      <c r="J71" s="269">
        <v>5</v>
      </c>
      <c r="K71" s="269">
        <v>10</v>
      </c>
      <c r="L71" s="276"/>
      <c r="M71" s="32"/>
    </row>
    <row r="72" spans="2:14" s="254" customFormat="1" ht="13.5" thickBot="1">
      <c r="B72" s="244"/>
      <c r="C72" s="267">
        <v>12</v>
      </c>
      <c r="D72" s="268" t="s">
        <v>200</v>
      </c>
      <c r="E72" s="269">
        <v>1</v>
      </c>
      <c r="F72" s="269">
        <v>3.5</v>
      </c>
      <c r="G72" s="269">
        <v>0</v>
      </c>
      <c r="H72" s="269">
        <v>0</v>
      </c>
      <c r="I72" s="269" t="s">
        <v>199</v>
      </c>
      <c r="J72" s="269">
        <v>10</v>
      </c>
      <c r="K72" s="269">
        <v>15</v>
      </c>
      <c r="L72" s="276"/>
      <c r="M72" s="32"/>
    </row>
    <row r="73" spans="2:14" s="254" customFormat="1" ht="13.5" thickBot="1">
      <c r="B73" s="244"/>
      <c r="C73" s="267">
        <v>13</v>
      </c>
      <c r="D73" s="268" t="s">
        <v>201</v>
      </c>
      <c r="E73" s="269">
        <v>1</v>
      </c>
      <c r="F73" s="269">
        <v>3.5</v>
      </c>
      <c r="G73" s="269">
        <v>0</v>
      </c>
      <c r="H73" s="269">
        <v>0</v>
      </c>
      <c r="I73" s="269" t="s">
        <v>199</v>
      </c>
      <c r="J73" s="269">
        <v>10</v>
      </c>
      <c r="K73" s="269">
        <v>15</v>
      </c>
      <c r="L73" s="276"/>
      <c r="M73" s="32"/>
    </row>
    <row r="74" spans="2:14" s="254" customFormat="1" ht="13.5" thickBot="1">
      <c r="B74" s="244"/>
      <c r="C74" s="267">
        <v>14</v>
      </c>
      <c r="D74" s="268" t="s">
        <v>202</v>
      </c>
      <c r="E74" s="269">
        <v>1</v>
      </c>
      <c r="F74" s="269">
        <v>4</v>
      </c>
      <c r="G74" s="269">
        <v>0</v>
      </c>
      <c r="H74" s="269" t="s">
        <v>195</v>
      </c>
      <c r="I74" s="269" t="s">
        <v>203</v>
      </c>
      <c r="J74" s="269">
        <v>15</v>
      </c>
      <c r="K74" s="269">
        <v>20</v>
      </c>
      <c r="L74" s="276"/>
      <c r="M74" s="32"/>
    </row>
    <row r="75" spans="2:14" s="254" customFormat="1" ht="13.5" thickBot="1">
      <c r="B75" s="244"/>
      <c r="C75" s="267">
        <v>15</v>
      </c>
      <c r="D75" s="268" t="s">
        <v>204</v>
      </c>
      <c r="E75" s="269">
        <v>1</v>
      </c>
      <c r="F75" s="269">
        <v>8</v>
      </c>
      <c r="G75" s="269">
        <v>0</v>
      </c>
      <c r="H75" s="269" t="s">
        <v>195</v>
      </c>
      <c r="I75" s="269" t="s">
        <v>203</v>
      </c>
      <c r="J75" s="269">
        <v>15</v>
      </c>
      <c r="K75" s="269">
        <v>20</v>
      </c>
      <c r="L75" s="276"/>
      <c r="M75" s="32"/>
    </row>
    <row r="76" spans="2:14" s="254" customFormat="1">
      <c r="B76" s="244"/>
      <c r="C76" s="256"/>
      <c r="D76" s="235"/>
      <c r="E76" s="32"/>
      <c r="F76" s="32"/>
      <c r="G76" s="32"/>
      <c r="H76" s="236"/>
      <c r="I76" s="236"/>
      <c r="J76" s="32"/>
      <c r="K76" s="32"/>
      <c r="L76" s="276"/>
      <c r="M76" s="32"/>
    </row>
    <row r="77" spans="2:14">
      <c r="B77" s="24"/>
      <c r="C77" s="243" t="s">
        <v>127</v>
      </c>
      <c r="D77" s="245"/>
      <c r="E77" s="24"/>
      <c r="F77" s="24"/>
      <c r="G77" s="24"/>
      <c r="H77" s="233"/>
      <c r="I77" s="233"/>
      <c r="J77" s="233"/>
      <c r="K77" s="233"/>
      <c r="L77" s="233"/>
      <c r="M77" s="233"/>
      <c r="N77" s="21"/>
    </row>
    <row r="78" spans="2:14">
      <c r="B78" s="24"/>
      <c r="C78" s="277" t="s">
        <v>209</v>
      </c>
      <c r="D78" s="237" t="s">
        <v>208</v>
      </c>
      <c r="E78" s="237"/>
      <c r="F78" s="242"/>
      <c r="G78" s="242"/>
      <c r="H78" s="24"/>
      <c r="I78" s="24"/>
      <c r="J78" s="24"/>
      <c r="K78" s="240"/>
      <c r="L78" s="233"/>
      <c r="M78" s="233"/>
      <c r="N78" s="224"/>
    </row>
    <row r="79" spans="2:14">
      <c r="B79" s="24"/>
      <c r="C79" s="277" t="s">
        <v>62</v>
      </c>
      <c r="D79" s="278" t="s">
        <v>63</v>
      </c>
      <c r="E79" s="237"/>
      <c r="F79" s="240"/>
      <c r="G79" s="240"/>
      <c r="H79" s="24"/>
      <c r="I79" s="24"/>
      <c r="J79" s="24"/>
      <c r="K79" s="240"/>
      <c r="L79" s="233"/>
      <c r="M79" s="233"/>
      <c r="N79" s="224"/>
    </row>
    <row r="80" spans="2:14">
      <c r="B80" s="24"/>
      <c r="C80" s="277" t="s">
        <v>64</v>
      </c>
      <c r="D80" s="279" t="s">
        <v>32</v>
      </c>
      <c r="E80" s="237"/>
      <c r="F80" s="24"/>
      <c r="G80" s="24"/>
      <c r="H80" s="24"/>
      <c r="I80" s="24"/>
      <c r="J80" s="24"/>
      <c r="K80" s="233"/>
      <c r="L80" s="233"/>
      <c r="M80" s="233"/>
      <c r="N80" s="224"/>
    </row>
    <row r="81" spans="2:14">
      <c r="B81" s="24"/>
      <c r="C81" s="277" t="s">
        <v>211</v>
      </c>
      <c r="D81" s="279" t="s">
        <v>212</v>
      </c>
      <c r="E81" s="233"/>
      <c r="F81" s="233"/>
      <c r="G81" s="233"/>
      <c r="H81" s="24"/>
      <c r="I81" s="24"/>
      <c r="J81" s="24"/>
      <c r="K81" s="233"/>
      <c r="L81" s="233"/>
      <c r="M81" s="233"/>
      <c r="N81" s="224"/>
    </row>
    <row r="82" spans="2:14">
      <c r="B82" s="24"/>
      <c r="C82" s="237"/>
      <c r="D82" s="24"/>
      <c r="E82" s="238"/>
      <c r="F82" s="238"/>
      <c r="G82" s="238"/>
      <c r="H82" s="24"/>
      <c r="I82" s="24"/>
      <c r="J82" s="24"/>
      <c r="K82" s="233"/>
      <c r="L82" s="233"/>
      <c r="M82" s="233"/>
      <c r="N82" s="224"/>
    </row>
    <row r="83" spans="2:14">
      <c r="B83" s="24"/>
      <c r="C83" s="237" t="s">
        <v>210</v>
      </c>
      <c r="D83" s="24"/>
      <c r="E83" s="24"/>
      <c r="F83" s="24"/>
      <c r="G83" s="24"/>
      <c r="H83" s="24"/>
      <c r="I83" s="24"/>
      <c r="J83" s="24"/>
      <c r="K83" s="24"/>
      <c r="L83" s="24"/>
      <c r="M83" s="24"/>
    </row>
    <row r="84" spans="2:14"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</row>
    <row r="85" spans="2:14"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2:14"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</row>
  </sheetData>
  <mergeCells count="16">
    <mergeCell ref="F7:K7"/>
    <mergeCell ref="L7:P7"/>
    <mergeCell ref="G59:I59"/>
    <mergeCell ref="J59:K59"/>
    <mergeCell ref="C55:K55"/>
    <mergeCell ref="C56:K56"/>
    <mergeCell ref="C57:K57"/>
    <mergeCell ref="F28:F29"/>
    <mergeCell ref="E28:E29"/>
    <mergeCell ref="J8:K8"/>
    <mergeCell ref="L8:M8"/>
    <mergeCell ref="C24:K24"/>
    <mergeCell ref="C25:K25"/>
    <mergeCell ref="C26:K26"/>
    <mergeCell ref="G28:I28"/>
    <mergeCell ref="J28:K28"/>
  </mergeCells>
  <phoneticPr fontId="2" type="noConversion"/>
  <printOptions horizontalCentered="1"/>
  <pageMargins left="0.2" right="0.23" top="0.98425196850393704" bottom="0.98425196850393704" header="0.51181102362204722" footer="0.51181102362204722"/>
  <pageSetup paperSize="9" fitToWidth="0" fitToHeight="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K2:K60"/>
  <sheetViews>
    <sheetView showGridLines="0" topLeftCell="A451" workbookViewId="0">
      <selection activeCell="N277" sqref="N277"/>
    </sheetView>
  </sheetViews>
  <sheetFormatPr defaultRowHeight="12.75"/>
  <sheetData>
    <row r="2" spans="11:11">
      <c r="K2" s="385" t="s">
        <v>290</v>
      </c>
    </row>
    <row r="56" ht="12" customHeight="1"/>
    <row r="57" ht="12" customHeight="1"/>
    <row r="58" ht="12" customHeight="1"/>
    <row r="59" ht="12" customHeight="1"/>
    <row r="60" ht="12" customHeight="1"/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CBE6A2197AE046AF48313131268301" ma:contentTypeVersion="13" ma:contentTypeDescription="Create a new document." ma:contentTypeScope="" ma:versionID="3fbdf84217e903442ef72bbc137f6c4e">
  <xsd:schema xmlns:xsd="http://www.w3.org/2001/XMLSchema" xmlns:xs="http://www.w3.org/2001/XMLSchema" xmlns:p="http://schemas.microsoft.com/office/2006/metadata/properties" xmlns:ns3="3cef43ee-e100-4dad-a3b1-5b9c6a549f0e" xmlns:ns4="e764479b-ab62-4116-8136-b65a58220438" targetNamespace="http://schemas.microsoft.com/office/2006/metadata/properties" ma:root="true" ma:fieldsID="6fa5f3ba84d6f42f9780b80f91d1d2f6" ns3:_="" ns4:_="">
    <xsd:import namespace="3cef43ee-e100-4dad-a3b1-5b9c6a549f0e"/>
    <xsd:import namespace="e764479b-ab62-4116-8136-b65a5822043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f43ee-e100-4dad-a3b1-5b9c6a549f0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64479b-ab62-4116-8136-b65a58220438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3B278E-664F-4155-B0E8-33DE9F5A60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ef43ee-e100-4dad-a3b1-5b9c6a549f0e"/>
    <ds:schemaRef ds:uri="e764479b-ab62-4116-8136-b65a582204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9913D4-7D8E-410A-9E43-217F1A7040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B9938E-D0C5-4659-8C17-DD17A5DABAAD}">
  <ds:schemaRefs>
    <ds:schemaRef ds:uri="3cef43ee-e100-4dad-a3b1-5b9c6a549f0e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e764479b-ab62-4116-8136-b65a58220438"/>
    <ds:schemaRef ds:uri="http://purl.org/dc/dcmitype/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16</vt:i4>
      </vt:variant>
    </vt:vector>
  </HeadingPairs>
  <TitlesOfParts>
    <vt:vector size="24" baseType="lpstr">
      <vt:lpstr>Project Info Input</vt:lpstr>
      <vt:lpstr>Volume 1 Calcs</vt:lpstr>
      <vt:lpstr>Volume 1 Generator Selection</vt:lpstr>
      <vt:lpstr>Generator Cost Estimate</vt:lpstr>
      <vt:lpstr>Electrical Cost Estimate</vt:lpstr>
      <vt:lpstr>Important Information</vt:lpstr>
      <vt:lpstr>Design Factors Data Sheet</vt:lpstr>
      <vt:lpstr>Design Guidelines</vt:lpstr>
      <vt:lpstr>Class_Fire</vt:lpstr>
      <vt:lpstr>'Design Guidelines'!OLE_LINK10</vt:lpstr>
      <vt:lpstr>'Design Guidelines'!OLE_LINK21</vt:lpstr>
      <vt:lpstr>'Important Information'!OLE_LINK27</vt:lpstr>
      <vt:lpstr>'Design Factors Data Sheet'!OLE_LINK55</vt:lpstr>
      <vt:lpstr>'Design Factors Data Sheet'!Print_Area</vt:lpstr>
      <vt:lpstr>'Design Guidelines'!Print_Area</vt:lpstr>
      <vt:lpstr>'Electrical Cost Estimate'!Print_Area</vt:lpstr>
      <vt:lpstr>'Generator Cost Estimate'!Print_Area</vt:lpstr>
      <vt:lpstr>'Important Information'!Print_Area</vt:lpstr>
      <vt:lpstr>'Project Info Input'!Print_Area</vt:lpstr>
      <vt:lpstr>'Volume 1 Calcs'!Print_Area</vt:lpstr>
      <vt:lpstr>'Volume 1 Generator Selection'!Print_Area</vt:lpstr>
      <vt:lpstr>Stream_Length</vt:lpstr>
      <vt:lpstr>Volume_Comparison</vt:lpstr>
      <vt:lpstr>Volume_Range</vt:lpstr>
    </vt:vector>
  </TitlesOfParts>
  <Company>Firepro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zenon</dc:creator>
  <cp:lastModifiedBy>160745</cp:lastModifiedBy>
  <cp:lastPrinted>2014-11-06T15:40:12Z</cp:lastPrinted>
  <dcterms:created xsi:type="dcterms:W3CDTF">2005-07-15T08:22:11Z</dcterms:created>
  <dcterms:modified xsi:type="dcterms:W3CDTF">2022-03-14T12:40:11Z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0x010100DDCBE6A2197AE046AF48313131268301</vt:lpwstr>
  </property>
</Properties>
</file>