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50" tabRatio="682" firstSheet="5" activeTab="5"/>
  </bookViews>
  <sheets>
    <sheet name="Temp" sheetId="1" state="hidden" r:id="rId1"/>
    <sheet name="StorageFact" sheetId="2" state="hidden" r:id="rId2"/>
    <sheet name="DemandFact" sheetId="3" state="hidden" r:id="rId3"/>
    <sheet name="Dialog1" sheetId="4" state="hidden" r:id="rId4"/>
    <sheet name="Dialog2" sheetId="5" state="hidden" r:id="rId5"/>
    <sheet name="Main" sheetId="6" r:id="rId6"/>
    <sheet name="Data" sheetId="7" r:id="rId7"/>
  </sheets>
  <definedNames/>
  <calcPr fullCalcOnLoad="1"/>
</workbook>
</file>

<file path=xl/sharedStrings.xml><?xml version="1.0" encoding="utf-8"?>
<sst xmlns="http://schemas.openxmlformats.org/spreadsheetml/2006/main" count="97" uniqueCount="60">
  <si>
    <t>Project No.</t>
  </si>
  <si>
    <t>Date</t>
  </si>
  <si>
    <t>Sheet No.</t>
  </si>
  <si>
    <t>Computed by</t>
  </si>
  <si>
    <t>Subject</t>
  </si>
  <si>
    <t>Checked by</t>
  </si>
  <si>
    <t>Approved by</t>
  </si>
  <si>
    <t xml:space="preserve">Application Type </t>
  </si>
  <si>
    <t>Office Building</t>
  </si>
  <si>
    <t>Qty</t>
  </si>
  <si>
    <t>Fixtures Selected</t>
  </si>
  <si>
    <t>*</t>
  </si>
  <si>
    <t>gph</t>
  </si>
  <si>
    <t>=</t>
  </si>
  <si>
    <t>Demand Factor:</t>
  </si>
  <si>
    <t>Storage Factor:</t>
  </si>
  <si>
    <t>Apartement House</t>
  </si>
  <si>
    <t>Club</t>
  </si>
  <si>
    <t>Gymnasium</t>
  </si>
  <si>
    <t>Hospital</t>
  </si>
  <si>
    <t>Hotel</t>
  </si>
  <si>
    <t>Industrial Plant</t>
  </si>
  <si>
    <t>Private Residence</t>
  </si>
  <si>
    <t>School</t>
  </si>
  <si>
    <t>Y.M.C.A</t>
  </si>
  <si>
    <t>Private lavatory</t>
  </si>
  <si>
    <t>Public lavatory</t>
  </si>
  <si>
    <t>Bathtubs</t>
  </si>
  <si>
    <t>Dishwashers</t>
  </si>
  <si>
    <t>Foot Basins</t>
  </si>
  <si>
    <t>Kitchen Sinks</t>
  </si>
  <si>
    <t>Laundry Tubs</t>
  </si>
  <si>
    <t>Pantry Sinks</t>
  </si>
  <si>
    <t>Showers</t>
  </si>
  <si>
    <t>Slop Sink</t>
  </si>
  <si>
    <t>Hydrotherapeutic Showers</t>
  </si>
  <si>
    <t>Hubbard Baths</t>
  </si>
  <si>
    <t>Leg Baths</t>
  </si>
  <si>
    <t>Arm Baths</t>
  </si>
  <si>
    <t>Sitz Baths</t>
  </si>
  <si>
    <t>Continous Flow Baths</t>
  </si>
  <si>
    <t>Circular Wash Sinks</t>
  </si>
  <si>
    <t>Semicircular Wash Sinks</t>
  </si>
  <si>
    <t>Apartment House</t>
  </si>
  <si>
    <t>Private Lavatory</t>
  </si>
  <si>
    <t>CALCULATION RESULTS</t>
  </si>
  <si>
    <t>Possible Maximum Demand:</t>
  </si>
  <si>
    <t>Probable Maximum Demand:</t>
  </si>
  <si>
    <t>Heater Recovery Capacity:</t>
  </si>
  <si>
    <t>Strorage Tank Capacity:</t>
  </si>
  <si>
    <t>gal</t>
  </si>
  <si>
    <t>Hot Water Tank Inlet / Outlet Temperatures:</t>
  </si>
  <si>
    <t>T   in (Deg F):</t>
  </si>
  <si>
    <t>T out (Deg F):</t>
  </si>
  <si>
    <t>Heater or Coil Capacity:</t>
  </si>
  <si>
    <t>Btu/hr</t>
  </si>
  <si>
    <t>KW</t>
  </si>
  <si>
    <t>Public Lavatory</t>
  </si>
  <si>
    <t>4</t>
  </si>
  <si>
    <t>Electric Water heater calcularion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</si>
</sst>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;;;"/>
    <numFmt numFmtId="173" formatCode="\ General"/>
  </numFmts>
  <fonts count="5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0"/>
    </font>
    <font>
      <b/>
      <i/>
      <sz val="12"/>
      <color indexed="28"/>
      <name val="Times New Roman"/>
      <family val="0"/>
    </font>
    <font>
      <b/>
      <i/>
      <sz val="12"/>
      <color indexed="50"/>
      <name val="Times New Roman"/>
      <family val="0"/>
    </font>
    <font>
      <b/>
      <u val="single"/>
      <sz val="12"/>
      <name val="Times New Roman"/>
      <family val="1"/>
    </font>
    <font>
      <b/>
      <sz val="12"/>
      <color indexed="1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17"/>
      <name val="Times New Roman"/>
      <family val="1"/>
    </font>
    <font>
      <b/>
      <sz val="9"/>
      <name val="Arial"/>
      <family val="2"/>
    </font>
    <font>
      <sz val="8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 style="thin"/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double">
        <color indexed="12"/>
      </top>
      <bottom style="double">
        <color indexed="12"/>
      </bottom>
    </border>
    <border>
      <left style="thin"/>
      <right>
        <color indexed="63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172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justify"/>
    </xf>
    <xf numFmtId="0" fontId="12" fillId="0" borderId="12" xfId="0" applyFont="1" applyBorder="1" applyAlignment="1">
      <alignment horizontal="left" vertical="top"/>
    </xf>
    <xf numFmtId="0" fontId="12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/>
    </xf>
    <xf numFmtId="0" fontId="6" fillId="34" borderId="20" xfId="0" applyFont="1" applyFill="1" applyBorder="1" applyAlignment="1" applyProtection="1">
      <alignment horizontal="centerContinuous" vertical="center"/>
      <protection/>
    </xf>
    <xf numFmtId="0" fontId="6" fillId="34" borderId="21" xfId="0" applyFont="1" applyFill="1" applyBorder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72" fontId="0" fillId="0" borderId="0" xfId="0" applyNumberFormat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12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49" fontId="0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 horizontal="left"/>
      <protection/>
    </xf>
    <xf numFmtId="172" fontId="0" fillId="0" borderId="0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173" fontId="0" fillId="0" borderId="0" xfId="0" applyNumberFormat="1" applyFont="1" applyFill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0" fillId="35" borderId="24" xfId="0" applyNumberFormat="1" applyFont="1" applyFill="1" applyBorder="1" applyAlignment="1">
      <alignment horizontal="left"/>
    </xf>
    <xf numFmtId="0" fontId="0" fillId="35" borderId="24" xfId="0" applyFont="1" applyFill="1" applyBorder="1" applyAlignment="1">
      <alignment horizontal="center"/>
    </xf>
    <xf numFmtId="0" fontId="0" fillId="35" borderId="24" xfId="0" applyNumberFormat="1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left"/>
    </xf>
    <xf numFmtId="173" fontId="10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0" fillId="35" borderId="26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173" fontId="4" fillId="0" borderId="0" xfId="0" applyNumberFormat="1" applyFont="1" applyFill="1" applyBorder="1" applyAlignment="1">
      <alignment horizontal="left" vertical="center"/>
    </xf>
    <xf numFmtId="173" fontId="1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6" fillId="35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>
      <alignment horizontal="left"/>
    </xf>
    <xf numFmtId="0" fontId="14" fillId="13" borderId="27" xfId="0" applyFont="1" applyFill="1" applyBorder="1" applyAlignment="1" applyProtection="1">
      <alignment horizontal="center" vertical="center"/>
      <protection/>
    </xf>
    <xf numFmtId="0" fontId="0" fillId="13" borderId="11" xfId="0" applyFont="1" applyFill="1" applyBorder="1" applyAlignment="1" applyProtection="1">
      <alignment horizontal="center" vertical="center"/>
      <protection locked="0"/>
    </xf>
    <xf numFmtId="0" fontId="0" fillId="13" borderId="28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16" xfId="0" applyNumberFormat="1" applyFont="1" applyFill="1" applyBorder="1" applyAlignment="1" applyProtection="1">
      <alignment horizontal="left" vertical="center"/>
      <protection/>
    </xf>
    <xf numFmtId="14" fontId="0" fillId="0" borderId="23" xfId="0" applyNumberFormat="1" applyFont="1" applyFill="1" applyBorder="1" applyAlignment="1" applyProtection="1">
      <alignment horizontal="left" vertical="center"/>
      <protection locked="0"/>
    </xf>
    <xf numFmtId="14" fontId="0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/>
    </xf>
    <xf numFmtId="0" fontId="14" fillId="0" borderId="14" xfId="0" applyFont="1" applyFill="1" applyBorder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13</xdr:row>
      <xdr:rowOff>0</xdr:rowOff>
    </xdr:from>
    <xdr:to>
      <xdr:col>33</xdr:col>
      <xdr:colOff>0</xdr:colOff>
      <xdr:row>15</xdr:row>
      <xdr:rowOff>38100</xdr:rowOff>
    </xdr:to>
    <xdr:sp macro="[0]!InletDegF" fLocksText="0">
      <xdr:nvSpPr>
        <xdr:cNvPr id="1" name="InDegF"/>
        <xdr:cNvSpPr txBox="1">
          <a:spLocks noChangeArrowheads="1"/>
        </xdr:cNvSpPr>
      </xdr:nvSpPr>
      <xdr:spPr>
        <a:xfrm>
          <a:off x="1733550" y="866775"/>
          <a:ext cx="466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40</a:t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33</xdr:col>
      <xdr:colOff>0</xdr:colOff>
      <xdr:row>25</xdr:row>
      <xdr:rowOff>38100</xdr:rowOff>
    </xdr:to>
    <xdr:sp macro="[0]!OutletDegF" fLocksText="0">
      <xdr:nvSpPr>
        <xdr:cNvPr id="2" name="OutDegF"/>
        <xdr:cNvSpPr txBox="1">
          <a:spLocks noChangeArrowheads="1"/>
        </xdr:cNvSpPr>
      </xdr:nvSpPr>
      <xdr:spPr>
        <a:xfrm>
          <a:off x="1733550" y="1533525"/>
          <a:ext cx="466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140</a:t>
          </a:r>
        </a:p>
      </xdr:txBody>
    </xdr:sp>
    <xdr:clientData/>
  </xdr:twoCellAnchor>
  <xdr:twoCellAnchor>
    <xdr:from>
      <xdr:col>43</xdr:col>
      <xdr:colOff>0</xdr:colOff>
      <xdr:row>23</xdr:row>
      <xdr:rowOff>0</xdr:rowOff>
    </xdr:from>
    <xdr:to>
      <xdr:col>50</xdr:col>
      <xdr:colOff>0</xdr:colOff>
      <xdr:row>25</xdr:row>
      <xdr:rowOff>38100</xdr:rowOff>
    </xdr:to>
    <xdr:sp macro="[0]!OutletDegC" fLocksText="0">
      <xdr:nvSpPr>
        <xdr:cNvPr id="3" name="OutDegC"/>
        <xdr:cNvSpPr txBox="1">
          <a:spLocks noChangeArrowheads="1"/>
        </xdr:cNvSpPr>
      </xdr:nvSpPr>
      <xdr:spPr>
        <a:xfrm>
          <a:off x="2867025" y="1533525"/>
          <a:ext cx="466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60</a:t>
          </a:r>
        </a:p>
      </xdr:txBody>
    </xdr:sp>
    <xdr:clientData/>
  </xdr:twoCellAnchor>
  <xdr:twoCellAnchor>
    <xdr:from>
      <xdr:col>43</xdr:col>
      <xdr:colOff>0</xdr:colOff>
      <xdr:row>13</xdr:row>
      <xdr:rowOff>0</xdr:rowOff>
    </xdr:from>
    <xdr:to>
      <xdr:col>50</xdr:col>
      <xdr:colOff>0</xdr:colOff>
      <xdr:row>15</xdr:row>
      <xdr:rowOff>38100</xdr:rowOff>
    </xdr:to>
    <xdr:sp macro="[0]!InletDegC" fLocksText="0">
      <xdr:nvSpPr>
        <xdr:cNvPr id="4" name="INDegC"/>
        <xdr:cNvSpPr txBox="1">
          <a:spLocks noChangeArrowheads="1"/>
        </xdr:cNvSpPr>
      </xdr:nvSpPr>
      <xdr:spPr>
        <a:xfrm>
          <a:off x="2867025" y="866775"/>
          <a:ext cx="466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4.44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11</xdr:row>
      <xdr:rowOff>0</xdr:rowOff>
    </xdr:from>
    <xdr:to>
      <xdr:col>42</xdr:col>
      <xdr:colOff>0</xdr:colOff>
      <xdr:row>13</xdr:row>
      <xdr:rowOff>38100</xdr:rowOff>
    </xdr:to>
    <xdr:sp macro="[0]!UserChoice" fLocksText="0">
      <xdr:nvSpPr>
        <xdr:cNvPr id="1" name="UserChoice"/>
        <xdr:cNvSpPr txBox="1">
          <a:spLocks noChangeArrowheads="1"/>
        </xdr:cNvSpPr>
      </xdr:nvSpPr>
      <xdr:spPr>
        <a:xfrm>
          <a:off x="2200275" y="733425"/>
          <a:ext cx="600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1.25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13</xdr:row>
      <xdr:rowOff>0</xdr:rowOff>
    </xdr:from>
    <xdr:to>
      <xdr:col>43</xdr:col>
      <xdr:colOff>0</xdr:colOff>
      <xdr:row>15</xdr:row>
      <xdr:rowOff>38100</xdr:rowOff>
    </xdr:to>
    <xdr:sp macro="[0]!Choice" fLocksText="0">
      <xdr:nvSpPr>
        <xdr:cNvPr id="1" name="choice"/>
        <xdr:cNvSpPr txBox="1">
          <a:spLocks noChangeArrowheads="1"/>
        </xdr:cNvSpPr>
      </xdr:nvSpPr>
      <xdr:spPr>
        <a:xfrm>
          <a:off x="2266950" y="866775"/>
          <a:ext cx="600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0.3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3</xdr:row>
      <xdr:rowOff>9525</xdr:rowOff>
    </xdr:from>
    <xdr:to>
      <xdr:col>5</xdr:col>
      <xdr:colOff>123825</xdr:colOff>
      <xdr:row>3</xdr:row>
      <xdr:rowOff>190500</xdr:rowOff>
    </xdr:to>
    <xdr:sp>
      <xdr:nvSpPr>
        <xdr:cNvPr id="1" name="Text 156"/>
        <xdr:cNvSpPr txBox="1">
          <a:spLocks noChangeArrowheads="1"/>
        </xdr:cNvSpPr>
      </xdr:nvSpPr>
      <xdr:spPr>
        <a:xfrm>
          <a:off x="5076825" y="5810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of</a:t>
          </a:r>
        </a:p>
      </xdr:txBody>
    </xdr:sp>
    <xdr:clientData/>
  </xdr:twoCellAnchor>
  <xdr:twoCellAnchor>
    <xdr:from>
      <xdr:col>1</xdr:col>
      <xdr:colOff>1647825</xdr:colOff>
      <xdr:row>0</xdr:row>
      <xdr:rowOff>9525</xdr:rowOff>
    </xdr:from>
    <xdr:to>
      <xdr:col>1</xdr:col>
      <xdr:colOff>1647825</xdr:colOff>
      <xdr:row>4</xdr:row>
      <xdr:rowOff>0</xdr:rowOff>
    </xdr:to>
    <xdr:sp>
      <xdr:nvSpPr>
        <xdr:cNvPr id="2" name="Line 159"/>
        <xdr:cNvSpPr>
          <a:spLocks/>
        </xdr:cNvSpPr>
      </xdr:nvSpPr>
      <xdr:spPr>
        <a:xfrm>
          <a:off x="2305050" y="95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selection activeCell="B5" sqref="B5:D5"/>
    </sheetView>
  </sheetViews>
  <sheetFormatPr defaultColWidth="9.00390625" defaultRowHeight="15.75"/>
  <cols>
    <col min="1" max="1" width="8.625" style="1" customWidth="1"/>
    <col min="2" max="2" width="24.875" style="1" customWidth="1"/>
    <col min="3" max="4" width="13.125" style="4" customWidth="1"/>
    <col min="5" max="6" width="7.75390625" style="4" customWidth="1"/>
    <col min="7" max="7" width="11.50390625" style="5" customWidth="1"/>
    <col min="8" max="8" width="7.75390625" style="4" customWidth="1"/>
    <col min="9" max="9" width="6.625" style="4" hidden="1" customWidth="1"/>
    <col min="10" max="10" width="0" style="1" hidden="1" customWidth="1"/>
    <col min="11" max="16384" width="9.00390625" style="1" customWidth="1"/>
  </cols>
  <sheetData>
    <row r="1" spans="1:9" s="116" customFormat="1" ht="15" customHeight="1">
      <c r="A1" s="111"/>
      <c r="B1" s="112"/>
      <c r="C1" s="113"/>
      <c r="D1" s="114"/>
      <c r="E1" s="127" t="s">
        <v>0</v>
      </c>
      <c r="F1" s="128"/>
      <c r="G1" s="131" t="s">
        <v>1</v>
      </c>
      <c r="H1" s="132"/>
      <c r="I1" s="115"/>
    </row>
    <row r="2" spans="1:9" s="116" customFormat="1" ht="15" customHeight="1">
      <c r="A2" s="117"/>
      <c r="B2" s="118"/>
      <c r="C2" s="119"/>
      <c r="D2" s="120"/>
      <c r="E2" s="109"/>
      <c r="F2" s="121"/>
      <c r="G2" s="133"/>
      <c r="H2" s="134"/>
      <c r="I2" s="115"/>
    </row>
    <row r="3" spans="1:8" s="116" customFormat="1" ht="15" customHeight="1">
      <c r="A3" s="123"/>
      <c r="B3" s="14"/>
      <c r="C3" s="14"/>
      <c r="D3" s="120"/>
      <c r="E3" s="137" t="s">
        <v>2</v>
      </c>
      <c r="F3" s="138"/>
      <c r="G3" s="131" t="s">
        <v>3</v>
      </c>
      <c r="H3" s="132"/>
    </row>
    <row r="4" spans="1:8" s="116" customFormat="1" ht="15" customHeight="1">
      <c r="A4" s="123"/>
      <c r="B4" s="14"/>
      <c r="C4" s="14"/>
      <c r="D4" s="124"/>
      <c r="E4" s="110">
        <v>1</v>
      </c>
      <c r="F4" s="125">
        <v>1</v>
      </c>
      <c r="G4" s="135"/>
      <c r="H4" s="136"/>
    </row>
    <row r="5" spans="1:8" s="116" customFormat="1" ht="15" customHeight="1">
      <c r="A5" s="106" t="s">
        <v>4</v>
      </c>
      <c r="B5" s="107" t="s">
        <v>59</v>
      </c>
      <c r="C5" s="107"/>
      <c r="D5" s="108"/>
      <c r="E5" s="129" t="s">
        <v>5</v>
      </c>
      <c r="F5" s="130"/>
      <c r="G5" s="131" t="s">
        <v>6</v>
      </c>
      <c r="H5" s="132"/>
    </row>
    <row r="6" spans="1:8" s="116" customFormat="1" ht="15" customHeight="1">
      <c r="A6" s="109"/>
      <c r="B6" s="110"/>
      <c r="C6" s="45"/>
      <c r="D6" s="14"/>
      <c r="E6" s="109"/>
      <c r="F6" s="14"/>
      <c r="G6" s="126"/>
      <c r="H6" s="122"/>
    </row>
    <row r="7" spans="1:8" ht="16.5" thickBot="1">
      <c r="A7" s="31"/>
      <c r="B7" s="32"/>
      <c r="C7" s="33"/>
      <c r="D7" s="33"/>
      <c r="E7" s="33"/>
      <c r="F7" s="33"/>
      <c r="G7" s="34"/>
      <c r="H7" s="35"/>
    </row>
    <row r="8" spans="1:8" ht="17.25" thickBot="1" thickTop="1">
      <c r="A8" s="36"/>
      <c r="B8" s="41" t="s">
        <v>7</v>
      </c>
      <c r="C8" s="42" t="s">
        <v>8</v>
      </c>
      <c r="D8" s="43"/>
      <c r="E8" s="47">
        <f>VLOOKUP($C$8,Data!$A$25:$B$34,2,FALSE)</f>
        <v>8</v>
      </c>
      <c r="F8" s="44"/>
      <c r="G8" s="65"/>
      <c r="H8" s="30"/>
    </row>
    <row r="9" spans="1:8" ht="16.5" thickTop="1">
      <c r="A9" s="37"/>
      <c r="B9" s="29"/>
      <c r="C9" s="2"/>
      <c r="D9" s="2"/>
      <c r="E9" s="2"/>
      <c r="F9" s="2"/>
      <c r="G9" s="3"/>
      <c r="H9" s="30"/>
    </row>
    <row r="10" spans="1:8" ht="15.75" thickBot="1">
      <c r="A10" s="37"/>
      <c r="B10" s="29"/>
      <c r="C10" s="2"/>
      <c r="D10" s="2"/>
      <c r="E10" s="2"/>
      <c r="F10" s="2"/>
      <c r="G10" s="3"/>
      <c r="H10" s="30"/>
    </row>
    <row r="11" spans="1:9" s="7" customFormat="1" ht="19.5" customHeight="1" thickTop="1">
      <c r="A11" s="38" t="s">
        <v>9</v>
      </c>
      <c r="B11" s="9" t="s">
        <v>10</v>
      </c>
      <c r="C11" s="10"/>
      <c r="D11" s="11"/>
      <c r="E11" s="11"/>
      <c r="F11" s="11"/>
      <c r="G11" s="12"/>
      <c r="H11" s="39"/>
      <c r="I11" s="6">
        <f aca="true" t="shared" si="0" ref="I11:I21">SUM(I10+G11)</f>
        <v>0</v>
      </c>
    </row>
    <row r="12" spans="1:9" ht="15" customHeight="1">
      <c r="A12" s="40"/>
      <c r="B12" s="46" t="s">
        <v>27</v>
      </c>
      <c r="C12" s="2" t="s">
        <v>11</v>
      </c>
      <c r="D12" s="2">
        <f>VLOOKUP(B12,Data!$A$1:$K$19,$E$8,FALSE)</f>
        <v>0</v>
      </c>
      <c r="E12" s="2" t="s">
        <v>12</v>
      </c>
      <c r="F12" s="3" t="s">
        <v>13</v>
      </c>
      <c r="G12" s="3">
        <f>(D12*A12)</f>
        <v>0</v>
      </c>
      <c r="H12" s="30" t="s">
        <v>12</v>
      </c>
      <c r="I12" s="13">
        <f>SUM(I11+G12)</f>
        <v>0</v>
      </c>
    </row>
    <row r="13" spans="1:9" ht="15" customHeight="1">
      <c r="A13" s="80"/>
      <c r="B13" s="59" t="s">
        <v>30</v>
      </c>
      <c r="C13" s="68" t="s">
        <v>11</v>
      </c>
      <c r="D13" s="61">
        <f>VLOOKUP(B13,Data!$A$1:$K$19,$E$8,FALSE)</f>
        <v>20</v>
      </c>
      <c r="E13" s="62" t="s">
        <v>12</v>
      </c>
      <c r="F13" s="62" t="s">
        <v>13</v>
      </c>
      <c r="G13" s="62">
        <f>(D13*A13)</f>
        <v>0</v>
      </c>
      <c r="H13" s="63" t="s">
        <v>12</v>
      </c>
      <c r="I13" s="13">
        <f>SUM(I12+G13)</f>
        <v>0</v>
      </c>
    </row>
    <row r="14" spans="1:9" ht="15" customHeight="1">
      <c r="A14" s="80"/>
      <c r="B14" s="59" t="s">
        <v>44</v>
      </c>
      <c r="C14" s="60" t="s">
        <v>11</v>
      </c>
      <c r="D14" s="61">
        <f>VLOOKUP(B14,Data!$A$1:$K$19,$E$8,FALSE)</f>
        <v>2</v>
      </c>
      <c r="E14" s="61" t="s">
        <v>12</v>
      </c>
      <c r="F14" s="62" t="s">
        <v>13</v>
      </c>
      <c r="G14" s="62">
        <f>(D14*A14)</f>
        <v>0</v>
      </c>
      <c r="H14" s="63" t="s">
        <v>12</v>
      </c>
      <c r="I14" s="13">
        <f>SUM(I13+G14)</f>
        <v>0</v>
      </c>
    </row>
    <row r="15" spans="1:9" ht="15" customHeight="1">
      <c r="A15" s="40" t="s">
        <v>58</v>
      </c>
      <c r="B15" s="46" t="s">
        <v>57</v>
      </c>
      <c r="C15" s="14" t="s">
        <v>11</v>
      </c>
      <c r="D15" s="14">
        <f>VLOOKUP(B15,Data!$A$1:$K$19,$E$8,FALSE)</f>
        <v>6</v>
      </c>
      <c r="E15" s="2" t="s">
        <v>12</v>
      </c>
      <c r="F15" s="3" t="s">
        <v>13</v>
      </c>
      <c r="G15" s="3">
        <f>(D15*A15)</f>
        <v>24</v>
      </c>
      <c r="H15" s="30" t="s">
        <v>12</v>
      </c>
      <c r="I15" s="13">
        <f>SUM(I14+G15)</f>
        <v>24</v>
      </c>
    </row>
    <row r="16" spans="1:9" ht="15" customHeight="1">
      <c r="A16" s="80">
        <v>1</v>
      </c>
      <c r="B16" s="59" t="s">
        <v>33</v>
      </c>
      <c r="C16" s="81" t="s">
        <v>11</v>
      </c>
      <c r="D16" s="61">
        <f>VLOOKUP(B16,Data!$A$1:$K$19,$E$8,FALSE)</f>
        <v>30</v>
      </c>
      <c r="E16" s="62" t="s">
        <v>12</v>
      </c>
      <c r="F16" s="62" t="s">
        <v>13</v>
      </c>
      <c r="G16" s="62">
        <f>(D16*A16)</f>
        <v>30</v>
      </c>
      <c r="H16" s="63" t="s">
        <v>12</v>
      </c>
      <c r="I16" s="13">
        <f>SUM(I15+G16)</f>
        <v>54</v>
      </c>
    </row>
    <row r="17" spans="1:9" ht="15" customHeight="1">
      <c r="A17" s="80"/>
      <c r="B17" s="59"/>
      <c r="C17" s="60"/>
      <c r="D17" s="61"/>
      <c r="E17" s="61"/>
      <c r="F17" s="62"/>
      <c r="G17" s="62"/>
      <c r="H17" s="63"/>
      <c r="I17" s="13">
        <f t="shared" si="0"/>
        <v>54</v>
      </c>
    </row>
    <row r="18" spans="1:9" ht="15" customHeight="1" thickBot="1">
      <c r="A18" s="80"/>
      <c r="B18" s="59"/>
      <c r="C18" s="81"/>
      <c r="D18" s="61"/>
      <c r="E18" s="61"/>
      <c r="F18" s="62"/>
      <c r="G18" s="62"/>
      <c r="H18" s="63"/>
      <c r="I18" s="13">
        <f t="shared" si="0"/>
        <v>54</v>
      </c>
    </row>
    <row r="19" spans="1:9" ht="15" customHeight="1" thickBot="1" thickTop="1">
      <c r="A19" s="90"/>
      <c r="B19" s="82"/>
      <c r="C19" s="100" t="s">
        <v>45</v>
      </c>
      <c r="D19" s="83"/>
      <c r="E19" s="83"/>
      <c r="F19" s="84"/>
      <c r="G19" s="84"/>
      <c r="H19" s="85"/>
      <c r="I19" s="13">
        <f t="shared" si="0"/>
        <v>54</v>
      </c>
    </row>
    <row r="20" spans="1:9" ht="15" customHeight="1" thickTop="1">
      <c r="A20" s="40"/>
      <c r="B20" s="46"/>
      <c r="C20" s="97"/>
      <c r="D20" s="2"/>
      <c r="E20" s="2"/>
      <c r="F20" s="3"/>
      <c r="G20" s="78"/>
      <c r="H20" s="30"/>
      <c r="I20" s="13">
        <f t="shared" si="0"/>
        <v>54</v>
      </c>
    </row>
    <row r="21" spans="1:9" ht="15" customHeight="1">
      <c r="A21" s="80"/>
      <c r="B21" s="59"/>
      <c r="C21" s="94" t="s">
        <v>46</v>
      </c>
      <c r="D21" s="61"/>
      <c r="E21" s="61"/>
      <c r="F21" s="62"/>
      <c r="G21" s="87">
        <f>I16+0</f>
        <v>54</v>
      </c>
      <c r="H21" s="88" t="s">
        <v>12</v>
      </c>
      <c r="I21" s="13">
        <f t="shared" si="0"/>
        <v>108</v>
      </c>
    </row>
    <row r="22" spans="1:9" ht="15" customHeight="1">
      <c r="A22" s="37"/>
      <c r="B22" s="75"/>
      <c r="C22" s="59"/>
      <c r="D22" s="61"/>
      <c r="E22" s="59"/>
      <c r="F22" s="67"/>
      <c r="G22" s="62"/>
      <c r="H22" s="63"/>
      <c r="I22" s="13">
        <f aca="true" t="shared" si="1" ref="I22:I29">SUM(I21+G22)</f>
        <v>108</v>
      </c>
    </row>
    <row r="23" spans="1:9" ht="15" customHeight="1">
      <c r="A23" s="71"/>
      <c r="B23" s="74" t="s">
        <v>14</v>
      </c>
      <c r="C23" s="103" t="s">
        <v>14</v>
      </c>
      <c r="D23" s="2"/>
      <c r="E23" s="101">
        <f>VLOOKUP(B23,Data!$A$1:$K$21,$E$8,FALSE)</f>
        <v>0.3</v>
      </c>
      <c r="F23" s="13">
        <f>VLOOKUP(B23,Data!$A$1:$K$21,$E$8,FALSE)</f>
        <v>0.3</v>
      </c>
      <c r="G23" s="78"/>
      <c r="H23" s="30"/>
      <c r="I23" s="13">
        <f t="shared" si="1"/>
        <v>108</v>
      </c>
    </row>
    <row r="24" spans="1:9" ht="15" customHeight="1">
      <c r="A24" s="37"/>
      <c r="B24" s="59"/>
      <c r="C24" s="98"/>
      <c r="D24" s="61"/>
      <c r="E24" s="61"/>
      <c r="F24" s="62"/>
      <c r="G24" s="62"/>
      <c r="H24" s="63"/>
      <c r="I24" s="13">
        <f t="shared" si="1"/>
        <v>108</v>
      </c>
    </row>
    <row r="25" spans="1:9" ht="15" customHeight="1">
      <c r="A25" s="71"/>
      <c r="B25" s="74"/>
      <c r="C25" s="102" t="s">
        <v>47</v>
      </c>
      <c r="D25" s="2"/>
      <c r="E25" s="77"/>
      <c r="F25" s="13"/>
      <c r="G25" s="104">
        <f>E23*G21</f>
        <v>16.2</v>
      </c>
      <c r="H25" s="91" t="s">
        <v>12</v>
      </c>
      <c r="I25" s="13">
        <f t="shared" si="1"/>
        <v>124.2</v>
      </c>
    </row>
    <row r="26" spans="1:9" ht="15" customHeight="1">
      <c r="A26" s="37"/>
      <c r="B26" s="59"/>
      <c r="C26" s="64"/>
      <c r="D26" s="61"/>
      <c r="E26" s="61"/>
      <c r="F26" s="62"/>
      <c r="G26" s="68"/>
      <c r="H26" s="63"/>
      <c r="I26" s="13">
        <f t="shared" si="1"/>
        <v>124.2</v>
      </c>
    </row>
    <row r="27" spans="1:9" ht="15" customHeight="1">
      <c r="A27" s="37"/>
      <c r="B27" s="59"/>
      <c r="C27" s="86" t="s">
        <v>48</v>
      </c>
      <c r="D27" s="61"/>
      <c r="E27" s="61"/>
      <c r="F27" s="62"/>
      <c r="G27" s="87">
        <f>G25</f>
        <v>16.2</v>
      </c>
      <c r="H27" s="88" t="s">
        <v>12</v>
      </c>
      <c r="I27" s="13">
        <f t="shared" si="1"/>
        <v>140.4</v>
      </c>
    </row>
    <row r="28" spans="1:9" ht="15" customHeight="1">
      <c r="A28" s="37"/>
      <c r="B28" s="75"/>
      <c r="C28" s="99"/>
      <c r="D28" s="61"/>
      <c r="E28" s="49"/>
      <c r="F28" s="67"/>
      <c r="G28" s="62"/>
      <c r="H28" s="63"/>
      <c r="I28" s="13">
        <f t="shared" si="1"/>
        <v>140.4</v>
      </c>
    </row>
    <row r="29" spans="1:9" ht="15" customHeight="1">
      <c r="A29" s="37"/>
      <c r="B29" s="75" t="s">
        <v>15</v>
      </c>
      <c r="C29" s="95" t="s">
        <v>15</v>
      </c>
      <c r="D29" s="61"/>
      <c r="E29" s="92">
        <f>VLOOKUP(B29,Data!$A$1:$K$21,$E$8,FALSE)</f>
        <v>2</v>
      </c>
      <c r="F29" s="67">
        <f>VLOOKUP(B29,Data!$A$1:$K$21,$E$8,FALSE)</f>
        <v>2</v>
      </c>
      <c r="G29" s="62"/>
      <c r="H29" s="63"/>
      <c r="I29" s="13">
        <f t="shared" si="1"/>
        <v>140.4</v>
      </c>
    </row>
    <row r="30" spans="1:9" ht="15" customHeight="1">
      <c r="A30" s="72"/>
      <c r="B30" s="52"/>
      <c r="C30" s="49"/>
      <c r="D30" s="49"/>
      <c r="E30" s="48"/>
      <c r="F30" s="48"/>
      <c r="G30" s="68"/>
      <c r="H30" s="63"/>
      <c r="I30" s="2"/>
    </row>
    <row r="31" spans="1:9" ht="15" customHeight="1">
      <c r="A31" s="72"/>
      <c r="B31" s="52"/>
      <c r="C31" s="105" t="s">
        <v>49</v>
      </c>
      <c r="D31" s="49"/>
      <c r="E31" s="49"/>
      <c r="F31" s="52"/>
      <c r="G31" s="87">
        <f>(G27*E29)</f>
        <v>32.4</v>
      </c>
      <c r="H31" s="88" t="s">
        <v>50</v>
      </c>
      <c r="I31" s="2"/>
    </row>
    <row r="32" spans="1:9" ht="15" customHeight="1">
      <c r="A32" s="72"/>
      <c r="B32" s="52"/>
      <c r="C32" s="79"/>
      <c r="D32" s="48"/>
      <c r="E32" s="49"/>
      <c r="F32" s="52"/>
      <c r="G32" s="68"/>
      <c r="H32" s="63"/>
      <c r="I32" s="2"/>
    </row>
    <row r="33" spans="1:9" ht="15" customHeight="1">
      <c r="A33" s="72"/>
      <c r="B33" s="52"/>
      <c r="C33" s="93" t="s">
        <v>51</v>
      </c>
      <c r="D33" s="49"/>
      <c r="E33" s="49"/>
      <c r="F33" s="58"/>
      <c r="G33" s="62"/>
      <c r="H33" s="63"/>
      <c r="I33" s="2"/>
    </row>
    <row r="34" spans="1:9" ht="15" customHeight="1">
      <c r="A34" s="72"/>
      <c r="B34" s="52"/>
      <c r="C34" s="54" t="s">
        <v>52</v>
      </c>
      <c r="D34" s="49">
        <v>40</v>
      </c>
      <c r="E34" s="49"/>
      <c r="F34" s="52"/>
      <c r="G34" s="68"/>
      <c r="H34" s="63"/>
      <c r="I34" s="2"/>
    </row>
    <row r="35" spans="1:9" ht="15" customHeight="1">
      <c r="A35" s="72"/>
      <c r="B35" s="48"/>
      <c r="C35" s="96" t="s">
        <v>53</v>
      </c>
      <c r="D35" s="49">
        <v>140</v>
      </c>
      <c r="E35" s="49"/>
      <c r="F35" s="48"/>
      <c r="G35" s="68"/>
      <c r="H35" s="63"/>
      <c r="I35" s="2"/>
    </row>
    <row r="36" spans="1:9" ht="15" customHeight="1">
      <c r="A36" s="72"/>
      <c r="B36" s="52"/>
      <c r="C36" s="64"/>
      <c r="D36" s="49"/>
      <c r="E36" s="49"/>
      <c r="F36" s="58"/>
      <c r="G36" s="68"/>
      <c r="H36" s="63"/>
      <c r="I36" s="2"/>
    </row>
    <row r="37" spans="1:9" ht="15" customHeight="1">
      <c r="A37" s="72"/>
      <c r="B37" s="52"/>
      <c r="C37" s="86" t="s">
        <v>54</v>
      </c>
      <c r="D37" s="49"/>
      <c r="E37" s="50">
        <f>(500*(G27/60)*((D35)-(D34)))</f>
        <v>13499.999999999996</v>
      </c>
      <c r="F37" s="89" t="s">
        <v>55</v>
      </c>
      <c r="G37" s="68"/>
      <c r="H37" s="63"/>
      <c r="I37" s="2"/>
    </row>
    <row r="38" spans="1:9" ht="15" customHeight="1">
      <c r="A38" s="72"/>
      <c r="B38" s="52"/>
      <c r="C38" s="49"/>
      <c r="D38" s="48"/>
      <c r="E38" s="50">
        <f>(E37)/3412</f>
        <v>3.9566236811254387</v>
      </c>
      <c r="F38" s="89" t="s">
        <v>56</v>
      </c>
      <c r="G38" s="62"/>
      <c r="H38" s="63"/>
      <c r="I38" s="2"/>
    </row>
    <row r="39" spans="1:9" ht="15" customHeight="1">
      <c r="A39" s="72"/>
      <c r="B39" s="52"/>
      <c r="C39" s="49"/>
      <c r="D39" s="49"/>
      <c r="E39" s="49"/>
      <c r="F39" s="52"/>
      <c r="G39" s="62"/>
      <c r="H39" s="63"/>
      <c r="I39" s="2"/>
    </row>
    <row r="40" spans="1:9" ht="15" customHeight="1">
      <c r="A40" s="72"/>
      <c r="B40" s="48"/>
      <c r="C40" s="49"/>
      <c r="D40" s="48"/>
      <c r="E40" s="48"/>
      <c r="F40" s="48"/>
      <c r="G40" s="58"/>
      <c r="H40" s="55"/>
      <c r="I40" s="2"/>
    </row>
    <row r="41" spans="1:9" ht="15">
      <c r="A41" s="73"/>
      <c r="B41" s="56"/>
      <c r="C41" s="76"/>
      <c r="D41" s="69"/>
      <c r="E41" s="70"/>
      <c r="F41" s="70"/>
      <c r="G41" s="66"/>
      <c r="H41" s="57"/>
      <c r="I41" s="2"/>
    </row>
    <row r="42" spans="1:9" ht="15">
      <c r="A42" s="29"/>
      <c r="B42" s="48"/>
      <c r="C42" s="54"/>
      <c r="D42" s="53"/>
      <c r="E42" s="51"/>
      <c r="F42" s="51"/>
      <c r="G42" s="58"/>
      <c r="H42" s="48"/>
      <c r="I42" s="2"/>
    </row>
    <row r="43" spans="1:9" ht="15">
      <c r="A43" s="29"/>
      <c r="B43" s="48"/>
      <c r="C43" s="48"/>
      <c r="D43" s="48"/>
      <c r="E43" s="48"/>
      <c r="F43" s="48"/>
      <c r="G43" s="58"/>
      <c r="H43" s="48"/>
      <c r="I43" s="2"/>
    </row>
    <row r="44" spans="1:9" ht="15">
      <c r="A44" s="29"/>
      <c r="B44" s="48"/>
      <c r="C44" s="50"/>
      <c r="D44" s="48"/>
      <c r="E44" s="51"/>
      <c r="F44" s="51"/>
      <c r="G44" s="58"/>
      <c r="H44" s="48"/>
      <c r="I44" s="2"/>
    </row>
    <row r="45" spans="1:9" ht="15">
      <c r="A45" s="29"/>
      <c r="B45" s="48"/>
      <c r="C45" s="48"/>
      <c r="D45" s="48"/>
      <c r="E45" s="51"/>
      <c r="F45" s="51"/>
      <c r="G45" s="58"/>
      <c r="H45" s="48"/>
      <c r="I45" s="2"/>
    </row>
    <row r="46" spans="1:9" ht="15">
      <c r="A46" s="29"/>
      <c r="B46" s="48"/>
      <c r="C46" s="48"/>
      <c r="D46" s="48"/>
      <c r="E46" s="48"/>
      <c r="F46" s="48"/>
      <c r="G46" s="58"/>
      <c r="H46" s="48"/>
      <c r="I46" s="2"/>
    </row>
    <row r="47" spans="1:9" ht="15">
      <c r="A47" s="29"/>
      <c r="B47" s="48"/>
      <c r="C47" s="48"/>
      <c r="D47" s="48"/>
      <c r="E47" s="48"/>
      <c r="F47" s="48"/>
      <c r="G47" s="58"/>
      <c r="H47" s="48"/>
      <c r="I47" s="2"/>
    </row>
    <row r="48" spans="1:9" ht="15">
      <c r="A48" s="29"/>
      <c r="B48" s="48"/>
      <c r="C48" s="48"/>
      <c r="D48" s="48"/>
      <c r="E48" s="48"/>
      <c r="F48" s="48"/>
      <c r="G48" s="58"/>
      <c r="H48" s="48"/>
      <c r="I48" s="2"/>
    </row>
    <row r="49" spans="1:8" ht="15">
      <c r="A49" s="29"/>
      <c r="B49" s="48"/>
      <c r="C49" s="48"/>
      <c r="D49" s="48"/>
      <c r="E49" s="48"/>
      <c r="F49" s="48"/>
      <c r="G49" s="58"/>
      <c r="H49" s="48"/>
    </row>
    <row r="50" spans="1:8" ht="15">
      <c r="A50" s="29"/>
      <c r="B50" s="48"/>
      <c r="C50" s="48"/>
      <c r="D50" s="48"/>
      <c r="E50" s="48"/>
      <c r="F50" s="48"/>
      <c r="G50" s="58"/>
      <c r="H50" s="48"/>
    </row>
    <row r="51" spans="1:8" ht="15">
      <c r="A51" s="29"/>
      <c r="B51" s="48"/>
      <c r="C51" s="48"/>
      <c r="D51" s="48"/>
      <c r="E51" s="48"/>
      <c r="F51" s="48"/>
      <c r="G51" s="58"/>
      <c r="H51" s="48"/>
    </row>
    <row r="52" spans="1:8" ht="15">
      <c r="A52" s="29"/>
      <c r="B52" s="48"/>
      <c r="C52" s="48"/>
      <c r="D52" s="48"/>
      <c r="E52" s="48"/>
      <c r="F52" s="48"/>
      <c r="G52" s="58"/>
      <c r="H52" s="48"/>
    </row>
    <row r="53" spans="1:8" ht="15">
      <c r="A53" s="29"/>
      <c r="B53" s="48"/>
      <c r="C53" s="48"/>
      <c r="D53" s="48"/>
      <c r="E53" s="48"/>
      <c r="F53" s="48"/>
      <c r="G53" s="58"/>
      <c r="H53" s="48"/>
    </row>
    <row r="54" spans="1:8" ht="15">
      <c r="A54" s="29"/>
      <c r="B54" s="48"/>
      <c r="C54" s="48"/>
      <c r="D54" s="48"/>
      <c r="E54" s="48"/>
      <c r="F54" s="48"/>
      <c r="G54" s="58"/>
      <c r="H54" s="48"/>
    </row>
    <row r="55" spans="1:8" ht="15">
      <c r="A55" s="29"/>
      <c r="B55" s="48"/>
      <c r="C55" s="48"/>
      <c r="D55" s="48"/>
      <c r="E55" s="48"/>
      <c r="F55" s="48"/>
      <c r="G55" s="58"/>
      <c r="H55" s="48"/>
    </row>
    <row r="56" spans="1:8" ht="15">
      <c r="A56" s="29"/>
      <c r="B56" s="48"/>
      <c r="C56" s="48"/>
      <c r="D56" s="48"/>
      <c r="E56" s="48"/>
      <c r="F56" s="48"/>
      <c r="G56" s="58"/>
      <c r="H56" s="48"/>
    </row>
    <row r="57" spans="1:8" ht="15">
      <c r="A57" s="29"/>
      <c r="B57" s="48"/>
      <c r="C57" s="48"/>
      <c r="D57" s="48"/>
      <c r="E57" s="48"/>
      <c r="F57" s="48"/>
      <c r="G57" s="58"/>
      <c r="H57" s="48"/>
    </row>
    <row r="58" spans="1:8" ht="15">
      <c r="A58" s="29"/>
      <c r="B58" s="48"/>
      <c r="C58" s="48"/>
      <c r="D58" s="48"/>
      <c r="E58" s="48"/>
      <c r="F58" s="48"/>
      <c r="G58" s="58"/>
      <c r="H58" s="48"/>
    </row>
    <row r="59" spans="1:8" ht="15">
      <c r="A59" s="29"/>
      <c r="B59" s="48"/>
      <c r="C59" s="48"/>
      <c r="D59" s="48"/>
      <c r="E59" s="48"/>
      <c r="F59" s="48"/>
      <c r="G59" s="58"/>
      <c r="H59" s="48"/>
    </row>
    <row r="60" spans="1:8" ht="15">
      <c r="A60" s="29"/>
      <c r="B60" s="48"/>
      <c r="C60" s="48"/>
      <c r="D60" s="48"/>
      <c r="E60" s="48"/>
      <c r="F60" s="48"/>
      <c r="G60" s="58"/>
      <c r="H60" s="48"/>
    </row>
    <row r="61" spans="1:8" ht="15">
      <c r="A61" s="29"/>
      <c r="B61" s="48"/>
      <c r="C61" s="48"/>
      <c r="D61" s="48"/>
      <c r="E61" s="48"/>
      <c r="F61" s="48"/>
      <c r="G61" s="58"/>
      <c r="H61" s="48"/>
    </row>
    <row r="62" spans="1:8" ht="15">
      <c r="A62" s="2"/>
      <c r="B62" s="29"/>
      <c r="C62" s="2"/>
      <c r="D62" s="2"/>
      <c r="E62" s="2"/>
      <c r="F62" s="2"/>
      <c r="G62" s="3"/>
      <c r="H62" s="2"/>
    </row>
    <row r="63" spans="1:8" ht="15">
      <c r="A63" s="2"/>
      <c r="B63" s="29"/>
      <c r="C63" s="2"/>
      <c r="D63" s="2"/>
      <c r="E63" s="2"/>
      <c r="F63" s="2"/>
      <c r="G63" s="3"/>
      <c r="H63" s="2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</sheetData>
  <sheetProtection/>
  <mergeCells count="7">
    <mergeCell ref="B5:D5"/>
    <mergeCell ref="G1:H1"/>
    <mergeCell ref="G2:H2"/>
    <mergeCell ref="E5:F5"/>
    <mergeCell ref="G5:H5"/>
    <mergeCell ref="G3:H3"/>
    <mergeCell ref="E3:F3"/>
  </mergeCells>
  <printOptions horizontalCentered="1"/>
  <pageMargins left="0.35" right="0.24" top="0.13" bottom="0.38" header="0.25" footer="0.4"/>
  <pageSetup horizontalDpi="300" verticalDpi="300" orientation="portrait" paperSize="9" r:id="rId3"/>
  <headerFooter alignWithMargins="0">
    <oddFooter xml:space="preserve">&amp;L&amp;"Times New Roman,Italic"&amp;9Calculations are done using the " Number of Fixtures" method as per ASHREA 1976 Systems Handbook Chap 37. 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zoomScalePageLayoutView="0" workbookViewId="0" topLeftCell="A1">
      <selection activeCell="M18" sqref="M18"/>
    </sheetView>
  </sheetViews>
  <sheetFormatPr defaultColWidth="9.00390625" defaultRowHeight="15.75"/>
  <cols>
    <col min="1" max="1" width="11.625" style="21" customWidth="1"/>
    <col min="2" max="2" width="9.25390625" style="20" customWidth="1"/>
    <col min="3" max="3" width="4.25390625" style="20" customWidth="1"/>
    <col min="4" max="4" width="9.25390625" style="20" customWidth="1"/>
    <col min="5" max="5" width="7.00390625" style="20" customWidth="1"/>
    <col min="6" max="6" width="5.25390625" style="20" customWidth="1"/>
    <col min="7" max="7" width="6.25390625" style="20" customWidth="1"/>
    <col min="8" max="8" width="5.50390625" style="20" customWidth="1"/>
    <col min="9" max="9" width="6.50390625" style="20" customWidth="1"/>
    <col min="10" max="10" width="4.75390625" style="20" customWidth="1"/>
    <col min="11" max="11" width="6.125" style="20" customWidth="1"/>
    <col min="12" max="16384" width="9.00390625" style="20" customWidth="1"/>
  </cols>
  <sheetData>
    <row r="1" spans="1:11" s="17" customFormat="1" ht="34.5">
      <c r="A1" s="15"/>
      <c r="B1" s="16" t="s">
        <v>16</v>
      </c>
      <c r="C1" s="16" t="s">
        <v>17</v>
      </c>
      <c r="D1" s="16" t="s">
        <v>18</v>
      </c>
      <c r="E1" s="16" t="s">
        <v>19</v>
      </c>
      <c r="F1" s="16" t="s">
        <v>20</v>
      </c>
      <c r="G1" s="16" t="s">
        <v>21</v>
      </c>
      <c r="H1" s="16" t="s">
        <v>8</v>
      </c>
      <c r="I1" s="16" t="s">
        <v>22</v>
      </c>
      <c r="J1" s="16" t="s">
        <v>23</v>
      </c>
      <c r="K1" s="16" t="s">
        <v>24</v>
      </c>
    </row>
    <row r="2" spans="1:11" ht="11.25">
      <c r="A2" s="15" t="s">
        <v>25</v>
      </c>
      <c r="B2" s="18">
        <v>2</v>
      </c>
      <c r="C2" s="18">
        <v>2</v>
      </c>
      <c r="D2" s="18">
        <v>2</v>
      </c>
      <c r="E2" s="18">
        <v>2</v>
      </c>
      <c r="F2" s="18">
        <v>2</v>
      </c>
      <c r="G2" s="18">
        <v>2</v>
      </c>
      <c r="H2" s="19">
        <v>2</v>
      </c>
      <c r="I2" s="18">
        <v>2</v>
      </c>
      <c r="J2" s="18">
        <v>2</v>
      </c>
      <c r="K2" s="18">
        <v>2</v>
      </c>
    </row>
    <row r="3" spans="1:11" ht="11.25">
      <c r="A3" s="15" t="s">
        <v>26</v>
      </c>
      <c r="B3" s="18">
        <v>4</v>
      </c>
      <c r="C3" s="18">
        <v>6</v>
      </c>
      <c r="D3" s="18">
        <v>8</v>
      </c>
      <c r="E3" s="18">
        <v>6</v>
      </c>
      <c r="F3" s="18">
        <v>8</v>
      </c>
      <c r="G3" s="18">
        <v>12</v>
      </c>
      <c r="H3" s="18">
        <v>6</v>
      </c>
      <c r="I3" s="18"/>
      <c r="J3" s="18">
        <v>15</v>
      </c>
      <c r="K3" s="18">
        <v>8</v>
      </c>
    </row>
    <row r="4" spans="1:11" ht="11.25">
      <c r="A4" s="15" t="s">
        <v>27</v>
      </c>
      <c r="B4" s="18">
        <v>20</v>
      </c>
      <c r="C4" s="18">
        <v>20</v>
      </c>
      <c r="D4" s="18">
        <v>30</v>
      </c>
      <c r="E4" s="18">
        <v>20</v>
      </c>
      <c r="F4" s="18">
        <v>20</v>
      </c>
      <c r="G4" s="18"/>
      <c r="H4" s="18"/>
      <c r="I4" s="18">
        <v>20</v>
      </c>
      <c r="J4" s="18"/>
      <c r="K4" s="18">
        <v>30</v>
      </c>
    </row>
    <row r="5" spans="1:11" ht="11.25">
      <c r="A5" s="15" t="s">
        <v>28</v>
      </c>
      <c r="B5" s="18">
        <v>15</v>
      </c>
      <c r="C5" s="18">
        <v>100</v>
      </c>
      <c r="D5" s="18"/>
      <c r="E5" s="18">
        <v>100</v>
      </c>
      <c r="F5" s="18">
        <v>100</v>
      </c>
      <c r="G5" s="18">
        <v>60</v>
      </c>
      <c r="H5" s="18"/>
      <c r="I5" s="18">
        <v>15</v>
      </c>
      <c r="J5" s="18">
        <v>60</v>
      </c>
      <c r="K5" s="18">
        <v>60</v>
      </c>
    </row>
    <row r="6" spans="1:11" ht="11.25">
      <c r="A6" s="15" t="s">
        <v>29</v>
      </c>
      <c r="B6" s="18">
        <v>3</v>
      </c>
      <c r="C6" s="18">
        <v>3</v>
      </c>
      <c r="D6" s="18">
        <v>12</v>
      </c>
      <c r="E6" s="18">
        <v>3</v>
      </c>
      <c r="F6" s="18">
        <v>3</v>
      </c>
      <c r="G6" s="18">
        <v>12</v>
      </c>
      <c r="H6" s="18"/>
      <c r="I6" s="18">
        <v>3</v>
      </c>
      <c r="J6" s="18">
        <v>3</v>
      </c>
      <c r="K6" s="18">
        <v>12</v>
      </c>
    </row>
    <row r="7" spans="1:11" ht="11.25">
      <c r="A7" s="15" t="s">
        <v>30</v>
      </c>
      <c r="B7" s="18">
        <v>10</v>
      </c>
      <c r="C7" s="18">
        <v>20</v>
      </c>
      <c r="D7" s="18"/>
      <c r="E7" s="18">
        <v>20</v>
      </c>
      <c r="F7" s="18">
        <v>30</v>
      </c>
      <c r="G7" s="18">
        <v>20</v>
      </c>
      <c r="H7" s="18">
        <v>20</v>
      </c>
      <c r="I7" s="18">
        <v>10</v>
      </c>
      <c r="J7" s="18">
        <v>20</v>
      </c>
      <c r="K7" s="18">
        <v>20</v>
      </c>
    </row>
    <row r="8" spans="1:11" ht="11.25">
      <c r="A8" s="16" t="s">
        <v>31</v>
      </c>
      <c r="B8" s="18">
        <v>20</v>
      </c>
      <c r="C8" s="18">
        <v>28</v>
      </c>
      <c r="D8" s="18"/>
      <c r="E8" s="18">
        <v>28</v>
      </c>
      <c r="F8" s="18">
        <v>28</v>
      </c>
      <c r="G8" s="18"/>
      <c r="H8" s="18"/>
      <c r="I8" s="18">
        <v>20</v>
      </c>
      <c r="J8" s="18"/>
      <c r="K8" s="18">
        <v>28</v>
      </c>
    </row>
    <row r="9" spans="1:11" ht="11.25">
      <c r="A9" s="21" t="s">
        <v>32</v>
      </c>
      <c r="B9" s="18">
        <v>5</v>
      </c>
      <c r="C9" s="18">
        <v>10</v>
      </c>
      <c r="D9" s="18"/>
      <c r="E9" s="18">
        <v>10</v>
      </c>
      <c r="F9" s="18">
        <v>10</v>
      </c>
      <c r="G9" s="18"/>
      <c r="H9" s="18">
        <v>10</v>
      </c>
      <c r="I9" s="18">
        <v>5</v>
      </c>
      <c r="J9" s="18">
        <v>10</v>
      </c>
      <c r="K9" s="18">
        <v>10</v>
      </c>
    </row>
    <row r="10" spans="1:11" ht="11.25">
      <c r="A10" s="21" t="s">
        <v>33</v>
      </c>
      <c r="B10" s="18">
        <v>30</v>
      </c>
      <c r="C10" s="18">
        <v>150</v>
      </c>
      <c r="D10" s="18">
        <v>225</v>
      </c>
      <c r="E10" s="18">
        <v>75</v>
      </c>
      <c r="F10" s="18">
        <v>75</v>
      </c>
      <c r="G10" s="18">
        <v>225</v>
      </c>
      <c r="H10" s="18">
        <v>30</v>
      </c>
      <c r="I10" s="18">
        <v>30</v>
      </c>
      <c r="J10" s="18">
        <v>225</v>
      </c>
      <c r="K10" s="18">
        <v>225</v>
      </c>
    </row>
    <row r="11" spans="1:11" ht="11.25">
      <c r="A11" s="21" t="s">
        <v>34</v>
      </c>
      <c r="B11" s="18">
        <v>20</v>
      </c>
      <c r="C11" s="18">
        <v>20</v>
      </c>
      <c r="D11" s="18"/>
      <c r="E11" s="18">
        <v>20</v>
      </c>
      <c r="F11" s="18">
        <v>30</v>
      </c>
      <c r="G11" s="18">
        <v>20</v>
      </c>
      <c r="H11" s="18">
        <v>20</v>
      </c>
      <c r="I11" s="18">
        <v>15</v>
      </c>
      <c r="J11" s="18">
        <v>20</v>
      </c>
      <c r="K11" s="18">
        <v>20</v>
      </c>
    </row>
    <row r="12" spans="1:11" ht="22.5">
      <c r="A12" s="16" t="s">
        <v>35</v>
      </c>
      <c r="B12" s="18"/>
      <c r="C12" s="18"/>
      <c r="D12" s="18"/>
      <c r="E12" s="18">
        <v>400</v>
      </c>
      <c r="F12" s="18"/>
      <c r="G12" s="18"/>
      <c r="H12" s="18"/>
      <c r="I12" s="18"/>
      <c r="J12" s="18"/>
      <c r="K12" s="18"/>
    </row>
    <row r="13" spans="1:11" ht="11.25">
      <c r="A13" s="21" t="s">
        <v>36</v>
      </c>
      <c r="B13" s="18"/>
      <c r="C13" s="18"/>
      <c r="D13" s="18"/>
      <c r="E13" s="18">
        <v>600</v>
      </c>
      <c r="F13" s="18"/>
      <c r="G13" s="18"/>
      <c r="H13" s="18"/>
      <c r="I13" s="18"/>
      <c r="J13" s="18"/>
      <c r="K13" s="18"/>
    </row>
    <row r="14" spans="1:11" ht="11.25">
      <c r="A14" s="21" t="s">
        <v>37</v>
      </c>
      <c r="B14" s="18"/>
      <c r="C14" s="18"/>
      <c r="D14" s="18"/>
      <c r="E14" s="18">
        <v>100</v>
      </c>
      <c r="F14" s="18"/>
      <c r="G14" s="18"/>
      <c r="H14" s="18"/>
      <c r="I14" s="18"/>
      <c r="J14" s="18"/>
      <c r="K14" s="18"/>
    </row>
    <row r="15" spans="1:11" ht="11.25">
      <c r="A15" s="21" t="s">
        <v>38</v>
      </c>
      <c r="B15" s="18"/>
      <c r="C15" s="18"/>
      <c r="D15" s="18"/>
      <c r="E15" s="18">
        <v>35</v>
      </c>
      <c r="F15" s="18"/>
      <c r="G15" s="18"/>
      <c r="H15" s="18"/>
      <c r="I15" s="18"/>
      <c r="J15" s="18"/>
      <c r="K15" s="18"/>
    </row>
    <row r="16" spans="1:11" ht="11.25">
      <c r="A16" s="21" t="s">
        <v>39</v>
      </c>
      <c r="B16" s="18"/>
      <c r="C16" s="18"/>
      <c r="D16" s="18"/>
      <c r="E16" s="18">
        <v>30</v>
      </c>
      <c r="F16" s="18"/>
      <c r="G16" s="18"/>
      <c r="H16" s="18"/>
      <c r="I16" s="18"/>
      <c r="J16" s="18"/>
      <c r="K16" s="18"/>
    </row>
    <row r="17" spans="1:11" ht="22.5">
      <c r="A17" s="16" t="s">
        <v>40</v>
      </c>
      <c r="B17" s="18"/>
      <c r="C17" s="18"/>
      <c r="D17" s="18"/>
      <c r="E17" s="18">
        <v>165</v>
      </c>
      <c r="F17" s="18"/>
      <c r="G17" s="18"/>
      <c r="H17" s="18"/>
      <c r="I17" s="18"/>
      <c r="J17" s="18"/>
      <c r="K17" s="18"/>
    </row>
    <row r="18" spans="1:11" ht="22.5">
      <c r="A18" s="16" t="s">
        <v>41</v>
      </c>
      <c r="B18" s="18"/>
      <c r="C18" s="18"/>
      <c r="D18" s="18"/>
      <c r="E18" s="18">
        <v>20</v>
      </c>
      <c r="F18" s="18">
        <v>20</v>
      </c>
      <c r="G18" s="18">
        <v>30</v>
      </c>
      <c r="H18" s="18">
        <v>20</v>
      </c>
      <c r="I18" s="18"/>
      <c r="J18" s="18">
        <v>30</v>
      </c>
      <c r="K18" s="18"/>
    </row>
    <row r="19" spans="1:11" ht="22.5">
      <c r="A19" s="16" t="s">
        <v>42</v>
      </c>
      <c r="B19" s="18"/>
      <c r="C19" s="18"/>
      <c r="D19" s="18"/>
      <c r="E19" s="18">
        <v>10</v>
      </c>
      <c r="F19" s="18">
        <v>10</v>
      </c>
      <c r="G19" s="18">
        <v>15</v>
      </c>
      <c r="H19" s="18">
        <v>10</v>
      </c>
      <c r="I19" s="18"/>
      <c r="J19" s="18">
        <v>15</v>
      </c>
      <c r="K19" s="18"/>
    </row>
    <row r="20" spans="1:11" s="24" customFormat="1" ht="11.25">
      <c r="A20" s="22" t="s">
        <v>14</v>
      </c>
      <c r="B20" s="23">
        <v>0.3</v>
      </c>
      <c r="C20" s="23">
        <v>0.3</v>
      </c>
      <c r="D20" s="23">
        <v>0.4</v>
      </c>
      <c r="E20" s="23">
        <v>0.25</v>
      </c>
      <c r="F20" s="23">
        <v>0.25</v>
      </c>
      <c r="G20" s="23">
        <v>0.4</v>
      </c>
      <c r="H20" s="23">
        <v>0.3</v>
      </c>
      <c r="I20" s="23">
        <v>0.3</v>
      </c>
      <c r="J20" s="23">
        <v>0.4</v>
      </c>
      <c r="K20" s="23">
        <v>0.4</v>
      </c>
    </row>
    <row r="21" spans="1:11" s="24" customFormat="1" ht="11.25">
      <c r="A21" s="25" t="s">
        <v>15</v>
      </c>
      <c r="B21" s="26">
        <v>1.25</v>
      </c>
      <c r="C21" s="26">
        <v>0.9</v>
      </c>
      <c r="D21" s="26">
        <v>1</v>
      </c>
      <c r="E21" s="26">
        <v>0.6</v>
      </c>
      <c r="F21" s="26">
        <v>0.8</v>
      </c>
      <c r="G21" s="26">
        <v>1</v>
      </c>
      <c r="H21" s="26">
        <v>2</v>
      </c>
      <c r="I21" s="26">
        <v>0.7</v>
      </c>
      <c r="J21" s="26">
        <v>1</v>
      </c>
      <c r="K21" s="26">
        <v>1</v>
      </c>
    </row>
    <row r="25" spans="1:4" ht="11.25">
      <c r="A25" s="21" t="s">
        <v>43</v>
      </c>
      <c r="B25" s="27">
        <v>2</v>
      </c>
      <c r="C25" s="28"/>
      <c r="D25" s="28"/>
    </row>
    <row r="26" spans="1:4" ht="11.25">
      <c r="A26" s="21" t="s">
        <v>17</v>
      </c>
      <c r="B26" s="27">
        <v>3</v>
      </c>
      <c r="C26" s="28"/>
      <c r="D26" s="28"/>
    </row>
    <row r="27" spans="1:4" ht="11.25">
      <c r="A27" s="21" t="s">
        <v>18</v>
      </c>
      <c r="B27" s="27">
        <v>4</v>
      </c>
      <c r="C27" s="28"/>
      <c r="D27" s="28"/>
    </row>
    <row r="28" spans="1:4" ht="11.25">
      <c r="A28" s="21" t="s">
        <v>19</v>
      </c>
      <c r="B28" s="27">
        <v>5</v>
      </c>
      <c r="C28" s="28"/>
      <c r="D28" s="28"/>
    </row>
    <row r="29" spans="1:4" ht="11.25">
      <c r="A29" s="21" t="s">
        <v>20</v>
      </c>
      <c r="B29" s="27">
        <v>6</v>
      </c>
      <c r="C29" s="28"/>
      <c r="D29" s="28"/>
    </row>
    <row r="30" spans="1:4" ht="11.25">
      <c r="A30" s="21" t="s">
        <v>21</v>
      </c>
      <c r="B30" s="27">
        <v>7</v>
      </c>
      <c r="C30" s="28"/>
      <c r="D30" s="28"/>
    </row>
    <row r="31" spans="1:4" ht="11.25">
      <c r="A31" s="21" t="s">
        <v>8</v>
      </c>
      <c r="B31" s="27">
        <v>8</v>
      </c>
      <c r="C31" s="28"/>
      <c r="D31" s="28"/>
    </row>
    <row r="32" spans="1:4" ht="11.25">
      <c r="A32" s="21" t="s">
        <v>22</v>
      </c>
      <c r="B32" s="27">
        <v>9</v>
      </c>
      <c r="C32" s="28"/>
      <c r="D32" s="28"/>
    </row>
    <row r="33" spans="1:4" ht="11.25">
      <c r="A33" s="21" t="s">
        <v>23</v>
      </c>
      <c r="B33" s="27">
        <v>10</v>
      </c>
      <c r="C33" s="28"/>
      <c r="D33" s="28"/>
    </row>
    <row r="34" spans="1:4" ht="11.25">
      <c r="A34" s="21" t="s">
        <v>24</v>
      </c>
      <c r="B34" s="27">
        <v>11</v>
      </c>
      <c r="C34" s="28"/>
      <c r="D34" s="28"/>
    </row>
    <row r="35" spans="1:4" ht="11.25">
      <c r="A35" s="28"/>
      <c r="D35" s="21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R.G.H</dc:creator>
  <cp:keywords/>
  <dc:description/>
  <cp:lastModifiedBy>160745</cp:lastModifiedBy>
  <cp:lastPrinted>2009-01-26T12:17:52Z</cp:lastPrinted>
  <dcterms:created xsi:type="dcterms:W3CDTF">1998-08-27T09:19:30Z</dcterms:created>
  <dcterms:modified xsi:type="dcterms:W3CDTF">2022-02-13T14:03:44Z</dcterms:modified>
  <cp:category/>
  <cp:version/>
  <cp:contentType/>
  <cp:contentStatus/>
</cp:coreProperties>
</file>